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00 VZORY 000 VZMR\VZMR - oprava sociálních zařízení žáci 2023\"/>
    </mc:Choice>
  </mc:AlternateContent>
  <bookViews>
    <workbookView xWindow="0" yWindow="0" windowWidth="17085" windowHeight="4515" firstSheet="2" activeTab="8"/>
  </bookViews>
  <sheets>
    <sheet name="Rekapitulace stavby" sheetId="1" r:id="rId1"/>
    <sheet name="01 - SZ 013" sheetId="2" r:id="rId2"/>
    <sheet name="02 - SZ 014" sheetId="3" r:id="rId3"/>
    <sheet name="03 - SZ 112" sheetId="4" r:id="rId4"/>
    <sheet name="04 - SZ 113" sheetId="5" r:id="rId5"/>
    <sheet name="05 - SZ 211" sheetId="6" r:id="rId6"/>
    <sheet name="06 - SZ 212" sheetId="7" r:id="rId7"/>
    <sheet name="07 - SZ 305" sheetId="8" r:id="rId8"/>
    <sheet name="08 - SZ 306" sheetId="9" r:id="rId9"/>
  </sheets>
  <definedNames>
    <definedName name="_xlnm._FilterDatabase" localSheetId="1" hidden="1">'01 - SZ 013'!$C$131:$K$231</definedName>
    <definedName name="_xlnm._FilterDatabase" localSheetId="2" hidden="1">'02 - SZ 014'!$C$131:$K$229</definedName>
    <definedName name="_xlnm._FilterDatabase" localSheetId="3" hidden="1">'03 - SZ 112'!$C$131:$K$230</definedName>
    <definedName name="_xlnm._FilterDatabase" localSheetId="4" hidden="1">'04 - SZ 113'!$C$131:$K$230</definedName>
    <definedName name="_xlnm._FilterDatabase" localSheetId="5" hidden="1">'05 - SZ 211'!$C$131:$K$230</definedName>
    <definedName name="_xlnm._FilterDatabase" localSheetId="6" hidden="1">'06 - SZ 212'!$C$131:$K$230</definedName>
    <definedName name="_xlnm._FilterDatabase" localSheetId="7" hidden="1">'07 - SZ 305'!$C$131:$K$230</definedName>
    <definedName name="_xlnm._FilterDatabase" localSheetId="8" hidden="1">'08 - SZ 306'!$C$131:$K$248</definedName>
    <definedName name="_xlnm.Print_Titles" localSheetId="1">'01 - SZ 013'!$131:$131</definedName>
    <definedName name="_xlnm.Print_Titles" localSheetId="2">'02 - SZ 014'!$131:$131</definedName>
    <definedName name="_xlnm.Print_Titles" localSheetId="3">'03 - SZ 112'!$131:$131</definedName>
    <definedName name="_xlnm.Print_Titles" localSheetId="4">'04 - SZ 113'!$131:$131</definedName>
    <definedName name="_xlnm.Print_Titles" localSheetId="5">'05 - SZ 211'!$131:$131</definedName>
    <definedName name="_xlnm.Print_Titles" localSheetId="6">'06 - SZ 212'!$131:$131</definedName>
    <definedName name="_xlnm.Print_Titles" localSheetId="7">'07 - SZ 305'!$131:$131</definedName>
    <definedName name="_xlnm.Print_Titles" localSheetId="8">'08 - SZ 306'!$131:$131</definedName>
    <definedName name="_xlnm.Print_Titles" localSheetId="0">'Rekapitulace stavby'!$92:$92</definedName>
    <definedName name="_xlnm.Print_Area" localSheetId="1">'01 - SZ 013'!$C$4:$J$76,'01 - SZ 013'!$C$82:$J$113,'01 - SZ 013'!$C$119:$K$231</definedName>
    <definedName name="_xlnm.Print_Area" localSheetId="2">'02 - SZ 014'!$C$4:$J$76,'02 - SZ 014'!$C$82:$J$113,'02 - SZ 014'!$C$119:$K$229</definedName>
    <definedName name="_xlnm.Print_Area" localSheetId="3">'03 - SZ 112'!$C$4:$J$76,'03 - SZ 112'!$C$82:$J$113,'03 - SZ 112'!$C$119:$K$230</definedName>
    <definedName name="_xlnm.Print_Area" localSheetId="4">'04 - SZ 113'!$C$4:$J$76,'04 - SZ 113'!$C$82:$J$113,'04 - SZ 113'!$C$119:$K$230</definedName>
    <definedName name="_xlnm.Print_Area" localSheetId="5">'05 - SZ 211'!$C$4:$J$76,'05 - SZ 211'!$C$82:$J$113,'05 - SZ 211'!$C$119:$K$230</definedName>
    <definedName name="_xlnm.Print_Area" localSheetId="6">'06 - SZ 212'!$C$4:$J$76,'06 - SZ 212'!$C$82:$J$113,'06 - SZ 212'!$C$119:$K$230</definedName>
    <definedName name="_xlnm.Print_Area" localSheetId="7">'07 - SZ 305'!$C$4:$J$76,'07 - SZ 305'!$C$82:$J$113,'07 - SZ 305'!$C$119:$K$230</definedName>
    <definedName name="_xlnm.Print_Area" localSheetId="8">'08 - SZ 306'!$C$4:$J$76,'08 - SZ 306'!$C$82:$J$113,'08 - SZ 306'!$C$119:$K$248</definedName>
    <definedName name="_xlnm.Print_Area" localSheetId="0">'Rekapitulace stavby'!$D$4:$AO$76,'Rekapitulace stavby'!$C$82:$AQ$103</definedName>
  </definedNames>
  <calcPr calcId="162913"/>
</workbook>
</file>

<file path=xl/calcChain.xml><?xml version="1.0" encoding="utf-8"?>
<calcChain xmlns="http://schemas.openxmlformats.org/spreadsheetml/2006/main">
  <c r="L89" i="1" l="1"/>
  <c r="F128" i="9"/>
  <c r="F91" i="9"/>
  <c r="F14" i="9"/>
  <c r="F128" i="8"/>
  <c r="F91" i="8"/>
  <c r="F14" i="8"/>
  <c r="F128" i="7"/>
  <c r="F91" i="7"/>
  <c r="F14" i="7"/>
  <c r="F128" i="6"/>
  <c r="F91" i="6"/>
  <c r="F14" i="6"/>
  <c r="F128" i="5"/>
  <c r="F91" i="5"/>
  <c r="F14" i="5"/>
  <c r="F128" i="4"/>
  <c r="F91" i="4"/>
  <c r="F14" i="4"/>
  <c r="F128" i="3"/>
  <c r="F91" i="3"/>
  <c r="F14" i="3"/>
  <c r="F128" i="2"/>
  <c r="F91" i="2"/>
  <c r="F14" i="2"/>
  <c r="J37" i="9" l="1"/>
  <c r="J36" i="9"/>
  <c r="AY102" i="1"/>
  <c r="J35" i="9"/>
  <c r="AX102" i="1"/>
  <c r="BI248" i="9"/>
  <c r="BH248" i="9"/>
  <c r="BG248" i="9"/>
  <c r="BF248" i="9"/>
  <c r="T248" i="9"/>
  <c r="R248" i="9"/>
  <c r="P248" i="9"/>
  <c r="BI245" i="9"/>
  <c r="BH245" i="9"/>
  <c r="BG245" i="9"/>
  <c r="BF245" i="9"/>
  <c r="T245" i="9"/>
  <c r="R245" i="9"/>
  <c r="P245" i="9"/>
  <c r="BI244" i="9"/>
  <c r="BH244" i="9"/>
  <c r="BG244" i="9"/>
  <c r="BF244" i="9"/>
  <c r="T244" i="9"/>
  <c r="R244" i="9"/>
  <c r="P244" i="9"/>
  <c r="BI242" i="9"/>
  <c r="BH242" i="9"/>
  <c r="BG242" i="9"/>
  <c r="BF242" i="9"/>
  <c r="T242" i="9"/>
  <c r="R242" i="9"/>
  <c r="P242" i="9"/>
  <c r="BI235" i="9"/>
  <c r="BH235" i="9"/>
  <c r="BG235" i="9"/>
  <c r="BF235" i="9"/>
  <c r="T235" i="9"/>
  <c r="R235" i="9"/>
  <c r="P235" i="9"/>
  <c r="BI234" i="9"/>
  <c r="BH234" i="9"/>
  <c r="BG234" i="9"/>
  <c r="BF234" i="9"/>
  <c r="T234" i="9"/>
  <c r="R234" i="9"/>
  <c r="P234" i="9"/>
  <c r="BI231" i="9"/>
  <c r="BH231" i="9"/>
  <c r="BG231" i="9"/>
  <c r="BF231" i="9"/>
  <c r="T231" i="9"/>
  <c r="R231" i="9"/>
  <c r="P231" i="9"/>
  <c r="BI225" i="9"/>
  <c r="BH225" i="9"/>
  <c r="BG225" i="9"/>
  <c r="BF225" i="9"/>
  <c r="T225" i="9"/>
  <c r="R225" i="9"/>
  <c r="P225" i="9"/>
  <c r="BI223" i="9"/>
  <c r="BH223" i="9"/>
  <c r="BG223" i="9"/>
  <c r="BF223" i="9"/>
  <c r="T223" i="9"/>
  <c r="R223" i="9"/>
  <c r="P223" i="9"/>
  <c r="BI222" i="9"/>
  <c r="BH222" i="9"/>
  <c r="BG222" i="9"/>
  <c r="BF222" i="9"/>
  <c r="T222" i="9"/>
  <c r="R222" i="9"/>
  <c r="P222" i="9"/>
  <c r="BI221" i="9"/>
  <c r="BH221" i="9"/>
  <c r="BG221" i="9"/>
  <c r="BF221" i="9"/>
  <c r="T221" i="9"/>
  <c r="R221" i="9"/>
  <c r="P221" i="9"/>
  <c r="BI220" i="9"/>
  <c r="BH220" i="9"/>
  <c r="BG220" i="9"/>
  <c r="BF220" i="9"/>
  <c r="T220" i="9"/>
  <c r="R220" i="9"/>
  <c r="P220" i="9"/>
  <c r="BI217" i="9"/>
  <c r="BH217" i="9"/>
  <c r="BG217" i="9"/>
  <c r="BF217" i="9"/>
  <c r="T217" i="9"/>
  <c r="R217" i="9"/>
  <c r="P217" i="9"/>
  <c r="BI215" i="9"/>
  <c r="BH215" i="9"/>
  <c r="BG215" i="9"/>
  <c r="BF215" i="9"/>
  <c r="T215" i="9"/>
  <c r="R215" i="9"/>
  <c r="P215" i="9"/>
  <c r="BI213" i="9"/>
  <c r="BH213" i="9"/>
  <c r="BG213" i="9"/>
  <c r="BF213" i="9"/>
  <c r="T213" i="9"/>
  <c r="R213" i="9"/>
  <c r="P213" i="9"/>
  <c r="BI212" i="9"/>
  <c r="BH212" i="9"/>
  <c r="BG212" i="9"/>
  <c r="BF212" i="9"/>
  <c r="T212" i="9"/>
  <c r="R212" i="9"/>
  <c r="P212" i="9"/>
  <c r="BI211" i="9"/>
  <c r="BH211" i="9"/>
  <c r="BG211" i="9"/>
  <c r="BF211" i="9"/>
  <c r="T211" i="9"/>
  <c r="R211" i="9"/>
  <c r="P211" i="9"/>
  <c r="BI210" i="9"/>
  <c r="BH210" i="9"/>
  <c r="BG210" i="9"/>
  <c r="BF210" i="9"/>
  <c r="T210" i="9"/>
  <c r="R210" i="9"/>
  <c r="P210" i="9"/>
  <c r="BI208" i="9"/>
  <c r="BH208" i="9"/>
  <c r="BG208" i="9"/>
  <c r="BF208" i="9"/>
  <c r="T208" i="9"/>
  <c r="R208" i="9"/>
  <c r="P208" i="9"/>
  <c r="BI207" i="9"/>
  <c r="BH207" i="9"/>
  <c r="BG207" i="9"/>
  <c r="BF207" i="9"/>
  <c r="T207" i="9"/>
  <c r="R207" i="9"/>
  <c r="P207" i="9"/>
  <c r="BI206" i="9"/>
  <c r="BH206" i="9"/>
  <c r="BG206" i="9"/>
  <c r="BF206" i="9"/>
  <c r="T206" i="9"/>
  <c r="R206" i="9"/>
  <c r="P206" i="9"/>
  <c r="BI204" i="9"/>
  <c r="BH204" i="9"/>
  <c r="BG204" i="9"/>
  <c r="BF204" i="9"/>
  <c r="T204" i="9"/>
  <c r="R204" i="9"/>
  <c r="P204" i="9"/>
  <c r="BI202" i="9"/>
  <c r="BH202" i="9"/>
  <c r="BG202" i="9"/>
  <c r="BF202" i="9"/>
  <c r="T202" i="9"/>
  <c r="R202" i="9"/>
  <c r="P202" i="9"/>
  <c r="BI201" i="9"/>
  <c r="BH201" i="9"/>
  <c r="BG201" i="9"/>
  <c r="BF201" i="9"/>
  <c r="T201" i="9"/>
  <c r="R201" i="9"/>
  <c r="P201" i="9"/>
  <c r="BI200" i="9"/>
  <c r="BH200" i="9"/>
  <c r="BG200" i="9"/>
  <c r="BF200" i="9"/>
  <c r="T200" i="9"/>
  <c r="R200" i="9"/>
  <c r="P200" i="9"/>
  <c r="BI199" i="9"/>
  <c r="BH199" i="9"/>
  <c r="BG199" i="9"/>
  <c r="BF199" i="9"/>
  <c r="T199" i="9"/>
  <c r="R199" i="9"/>
  <c r="P199" i="9"/>
  <c r="BI195" i="9"/>
  <c r="BH195" i="9"/>
  <c r="BG195" i="9"/>
  <c r="BF195" i="9"/>
  <c r="T195" i="9"/>
  <c r="T194" i="9"/>
  <c r="R195" i="9"/>
  <c r="R194" i="9" s="1"/>
  <c r="P195" i="9"/>
  <c r="P194" i="9"/>
  <c r="BI193" i="9"/>
  <c r="BH193" i="9"/>
  <c r="BG193" i="9"/>
  <c r="BF193" i="9"/>
  <c r="T193" i="9"/>
  <c r="T192" i="9" s="1"/>
  <c r="R193" i="9"/>
  <c r="R192" i="9"/>
  <c r="P193" i="9"/>
  <c r="P192" i="9" s="1"/>
  <c r="BI191" i="9"/>
  <c r="BH191" i="9"/>
  <c r="BG191" i="9"/>
  <c r="BF191" i="9"/>
  <c r="T191" i="9"/>
  <c r="R191" i="9"/>
  <c r="P191" i="9"/>
  <c r="BI190" i="9"/>
  <c r="BH190" i="9"/>
  <c r="BG190" i="9"/>
  <c r="BF190" i="9"/>
  <c r="T190" i="9"/>
  <c r="R190" i="9"/>
  <c r="P190" i="9"/>
  <c r="BI189" i="9"/>
  <c r="BH189" i="9"/>
  <c r="BG189" i="9"/>
  <c r="BF189" i="9"/>
  <c r="T189" i="9"/>
  <c r="R189" i="9"/>
  <c r="P189" i="9"/>
  <c r="BI188" i="9"/>
  <c r="BH188" i="9"/>
  <c r="BG188" i="9"/>
  <c r="BF188" i="9"/>
  <c r="T188" i="9"/>
  <c r="R188" i="9"/>
  <c r="P188" i="9"/>
  <c r="BI186" i="9"/>
  <c r="BH186" i="9"/>
  <c r="BG186" i="9"/>
  <c r="BF186" i="9"/>
  <c r="T186" i="9"/>
  <c r="R186" i="9"/>
  <c r="P186" i="9"/>
  <c r="BI185" i="9"/>
  <c r="BH185" i="9"/>
  <c r="BG185" i="9"/>
  <c r="BF185" i="9"/>
  <c r="T185" i="9"/>
  <c r="R185" i="9"/>
  <c r="P185" i="9"/>
  <c r="BI184" i="9"/>
  <c r="BH184" i="9"/>
  <c r="BG184" i="9"/>
  <c r="BF184" i="9"/>
  <c r="T184" i="9"/>
  <c r="R184" i="9"/>
  <c r="P184" i="9"/>
  <c r="BI183" i="9"/>
  <c r="BH183" i="9"/>
  <c r="BG183" i="9"/>
  <c r="BF183" i="9"/>
  <c r="T183" i="9"/>
  <c r="R183" i="9"/>
  <c r="P183" i="9"/>
  <c r="BI182" i="9"/>
  <c r="BH182" i="9"/>
  <c r="BG182" i="9"/>
  <c r="BF182" i="9"/>
  <c r="T182" i="9"/>
  <c r="R182" i="9"/>
  <c r="P182" i="9"/>
  <c r="BI181" i="9"/>
  <c r="BH181" i="9"/>
  <c r="BG181" i="9"/>
  <c r="BF181" i="9"/>
  <c r="T181" i="9"/>
  <c r="R181" i="9"/>
  <c r="P181" i="9"/>
  <c r="BI180" i="9"/>
  <c r="BH180" i="9"/>
  <c r="BG180" i="9"/>
  <c r="BF180" i="9"/>
  <c r="T180" i="9"/>
  <c r="R180" i="9"/>
  <c r="P180" i="9"/>
  <c r="BI179" i="9"/>
  <c r="BH179" i="9"/>
  <c r="BG179" i="9"/>
  <c r="BF179" i="9"/>
  <c r="T179" i="9"/>
  <c r="R179" i="9"/>
  <c r="P179" i="9"/>
  <c r="BI178" i="9"/>
  <c r="BH178" i="9"/>
  <c r="BG178" i="9"/>
  <c r="BF178" i="9"/>
  <c r="T178" i="9"/>
  <c r="R178" i="9"/>
  <c r="P178" i="9"/>
  <c r="BI177" i="9"/>
  <c r="BH177" i="9"/>
  <c r="BG177" i="9"/>
  <c r="BF177" i="9"/>
  <c r="T177" i="9"/>
  <c r="R177" i="9"/>
  <c r="P177" i="9"/>
  <c r="BI175" i="9"/>
  <c r="BH175" i="9"/>
  <c r="BG175" i="9"/>
  <c r="BF175" i="9"/>
  <c r="T175" i="9"/>
  <c r="T174" i="9" s="1"/>
  <c r="R175" i="9"/>
  <c r="R174" i="9"/>
  <c r="P175" i="9"/>
  <c r="P174" i="9" s="1"/>
  <c r="BI172" i="9"/>
  <c r="BH172" i="9"/>
  <c r="BG172" i="9"/>
  <c r="BF172" i="9"/>
  <c r="T172" i="9"/>
  <c r="T171" i="9"/>
  <c r="R172" i="9"/>
  <c r="R171" i="9" s="1"/>
  <c r="P172" i="9"/>
  <c r="P171" i="9"/>
  <c r="BI170" i="9"/>
  <c r="BH170" i="9"/>
  <c r="BG170" i="9"/>
  <c r="BF170" i="9"/>
  <c r="T170" i="9"/>
  <c r="R170" i="9"/>
  <c r="P170" i="9"/>
  <c r="BI167" i="9"/>
  <c r="BH167" i="9"/>
  <c r="BG167" i="9"/>
  <c r="BF167" i="9"/>
  <c r="T167" i="9"/>
  <c r="R167" i="9"/>
  <c r="P167" i="9"/>
  <c r="BI166" i="9"/>
  <c r="BH166" i="9"/>
  <c r="BG166" i="9"/>
  <c r="BF166" i="9"/>
  <c r="T166" i="9"/>
  <c r="R166" i="9"/>
  <c r="P166" i="9"/>
  <c r="BI165" i="9"/>
  <c r="BH165" i="9"/>
  <c r="BG165" i="9"/>
  <c r="BF165" i="9"/>
  <c r="T165" i="9"/>
  <c r="R165" i="9"/>
  <c r="P165" i="9"/>
  <c r="BI161" i="9"/>
  <c r="BH161" i="9"/>
  <c r="BG161" i="9"/>
  <c r="BF161" i="9"/>
  <c r="T161" i="9"/>
  <c r="R161" i="9"/>
  <c r="P161" i="9"/>
  <c r="BI159" i="9"/>
  <c r="BH159" i="9"/>
  <c r="BG159" i="9"/>
  <c r="BF159" i="9"/>
  <c r="T159" i="9"/>
  <c r="R159" i="9"/>
  <c r="P159" i="9"/>
  <c r="BI157" i="9"/>
  <c r="BH157" i="9"/>
  <c r="BG157" i="9"/>
  <c r="BF157" i="9"/>
  <c r="T157" i="9"/>
  <c r="R157" i="9"/>
  <c r="P157" i="9"/>
  <c r="BI155" i="9"/>
  <c r="BH155" i="9"/>
  <c r="BG155" i="9"/>
  <c r="BF155" i="9"/>
  <c r="T155" i="9"/>
  <c r="R155" i="9"/>
  <c r="P155" i="9"/>
  <c r="BI152" i="9"/>
  <c r="BH152" i="9"/>
  <c r="BG152" i="9"/>
  <c r="BF152" i="9"/>
  <c r="T152" i="9"/>
  <c r="R152" i="9"/>
  <c r="P152" i="9"/>
  <c r="BI151" i="9"/>
  <c r="BH151" i="9"/>
  <c r="BG151" i="9"/>
  <c r="BF151" i="9"/>
  <c r="T151" i="9"/>
  <c r="R151" i="9"/>
  <c r="P151" i="9"/>
  <c r="BI149" i="9"/>
  <c r="BH149" i="9"/>
  <c r="BG149" i="9"/>
  <c r="BF149" i="9"/>
  <c r="T149" i="9"/>
  <c r="R149" i="9"/>
  <c r="P149" i="9"/>
  <c r="BI148" i="9"/>
  <c r="BH148" i="9"/>
  <c r="BG148" i="9"/>
  <c r="BF148" i="9"/>
  <c r="T148" i="9"/>
  <c r="R148" i="9"/>
  <c r="P148" i="9"/>
  <c r="BI146" i="9"/>
  <c r="BH146" i="9"/>
  <c r="BG146" i="9"/>
  <c r="BF146" i="9"/>
  <c r="T146" i="9"/>
  <c r="R146" i="9"/>
  <c r="P146" i="9"/>
  <c r="BI144" i="9"/>
  <c r="BH144" i="9"/>
  <c r="BG144" i="9"/>
  <c r="BF144" i="9"/>
  <c r="T144" i="9"/>
  <c r="R144" i="9"/>
  <c r="P144" i="9"/>
  <c r="BI142" i="9"/>
  <c r="BH142" i="9"/>
  <c r="BG142" i="9"/>
  <c r="BF142" i="9"/>
  <c r="T142" i="9"/>
  <c r="R142" i="9"/>
  <c r="P142" i="9"/>
  <c r="BI139" i="9"/>
  <c r="BH139" i="9"/>
  <c r="BG139" i="9"/>
  <c r="BF139" i="9"/>
  <c r="T139" i="9"/>
  <c r="R139" i="9"/>
  <c r="P139" i="9"/>
  <c r="BI137" i="9"/>
  <c r="BH137" i="9"/>
  <c r="BG137" i="9"/>
  <c r="BF137" i="9"/>
  <c r="T137" i="9"/>
  <c r="R137" i="9"/>
  <c r="P137" i="9"/>
  <c r="BI135" i="9"/>
  <c r="BH135" i="9"/>
  <c r="BG135" i="9"/>
  <c r="BF135" i="9"/>
  <c r="T135" i="9"/>
  <c r="R135" i="9"/>
  <c r="P135" i="9"/>
  <c r="F126" i="9"/>
  <c r="E124" i="9"/>
  <c r="F89" i="9"/>
  <c r="E87" i="9"/>
  <c r="J24" i="9"/>
  <c r="E24" i="9"/>
  <c r="J129" i="9" s="1"/>
  <c r="J23" i="9"/>
  <c r="J21" i="9"/>
  <c r="E21" i="9"/>
  <c r="J91" i="9" s="1"/>
  <c r="J20" i="9"/>
  <c r="J18" i="9"/>
  <c r="E18" i="9"/>
  <c r="F129" i="9" s="1"/>
  <c r="J17" i="9"/>
  <c r="J15" i="9"/>
  <c r="E15" i="9"/>
  <c r="J14" i="9"/>
  <c r="J12" i="9"/>
  <c r="J89" i="9" s="1"/>
  <c r="E7" i="9"/>
  <c r="E85" i="9" s="1"/>
  <c r="J37" i="8"/>
  <c r="J36" i="8"/>
  <c r="AY101" i="1" s="1"/>
  <c r="J35" i="8"/>
  <c r="AX101" i="1" s="1"/>
  <c r="BI230" i="8"/>
  <c r="BH230" i="8"/>
  <c r="BG230" i="8"/>
  <c r="BF230" i="8"/>
  <c r="T230" i="8"/>
  <c r="R230" i="8"/>
  <c r="P230" i="8"/>
  <c r="BI227" i="8"/>
  <c r="BH227" i="8"/>
  <c r="BG227" i="8"/>
  <c r="BF227" i="8"/>
  <c r="T227" i="8"/>
  <c r="R227" i="8"/>
  <c r="P227" i="8"/>
  <c r="BI226" i="8"/>
  <c r="BH226" i="8"/>
  <c r="BG226" i="8"/>
  <c r="BF226" i="8"/>
  <c r="T226" i="8"/>
  <c r="R226" i="8"/>
  <c r="P226" i="8"/>
  <c r="BI224" i="8"/>
  <c r="BH224" i="8"/>
  <c r="BG224" i="8"/>
  <c r="BF224" i="8"/>
  <c r="T224" i="8"/>
  <c r="R224" i="8"/>
  <c r="P224" i="8"/>
  <c r="BI220" i="8"/>
  <c r="BH220" i="8"/>
  <c r="BG220" i="8"/>
  <c r="BF220" i="8"/>
  <c r="T220" i="8"/>
  <c r="R220" i="8"/>
  <c r="P220" i="8"/>
  <c r="BI219" i="8"/>
  <c r="BH219" i="8"/>
  <c r="BG219" i="8"/>
  <c r="BF219" i="8"/>
  <c r="T219" i="8"/>
  <c r="R219" i="8"/>
  <c r="P219" i="8"/>
  <c r="BI216" i="8"/>
  <c r="BH216" i="8"/>
  <c r="BG216" i="8"/>
  <c r="BF216" i="8"/>
  <c r="T216" i="8"/>
  <c r="R216" i="8"/>
  <c r="P216" i="8"/>
  <c r="BI215" i="8"/>
  <c r="BH215" i="8"/>
  <c r="BG215" i="8"/>
  <c r="BF215" i="8"/>
  <c r="T215" i="8"/>
  <c r="R215" i="8"/>
  <c r="P215" i="8"/>
  <c r="BI213" i="8"/>
  <c r="BH213" i="8"/>
  <c r="BG213" i="8"/>
  <c r="BF213" i="8"/>
  <c r="T213" i="8"/>
  <c r="R213" i="8"/>
  <c r="P213" i="8"/>
  <c r="BI212" i="8"/>
  <c r="BH212" i="8"/>
  <c r="BG212" i="8"/>
  <c r="BF212" i="8"/>
  <c r="T212" i="8"/>
  <c r="R212" i="8"/>
  <c r="P212" i="8"/>
  <c r="BI211" i="8"/>
  <c r="BH211" i="8"/>
  <c r="BG211" i="8"/>
  <c r="BF211" i="8"/>
  <c r="T211" i="8"/>
  <c r="R211" i="8"/>
  <c r="P211" i="8"/>
  <c r="BI210" i="8"/>
  <c r="BH210" i="8"/>
  <c r="BG210" i="8"/>
  <c r="BF210" i="8"/>
  <c r="T210" i="8"/>
  <c r="R210" i="8"/>
  <c r="P210" i="8"/>
  <c r="BI207" i="8"/>
  <c r="BH207" i="8"/>
  <c r="BG207" i="8"/>
  <c r="BF207" i="8"/>
  <c r="T207" i="8"/>
  <c r="R207" i="8"/>
  <c r="P207" i="8"/>
  <c r="BI205" i="8"/>
  <c r="BH205" i="8"/>
  <c r="BG205" i="8"/>
  <c r="BF205" i="8"/>
  <c r="T205" i="8"/>
  <c r="R205" i="8"/>
  <c r="P205" i="8"/>
  <c r="BI203" i="8"/>
  <c r="BH203" i="8"/>
  <c r="BG203" i="8"/>
  <c r="BF203" i="8"/>
  <c r="T203" i="8"/>
  <c r="R203" i="8"/>
  <c r="P203" i="8"/>
  <c r="BI202" i="8"/>
  <c r="BH202" i="8"/>
  <c r="BG202" i="8"/>
  <c r="BF202" i="8"/>
  <c r="T202" i="8"/>
  <c r="R202" i="8"/>
  <c r="P202" i="8"/>
  <c r="BI201" i="8"/>
  <c r="BH201" i="8"/>
  <c r="BG201" i="8"/>
  <c r="BF201" i="8"/>
  <c r="T201" i="8"/>
  <c r="R201" i="8"/>
  <c r="P201" i="8"/>
  <c r="BI200" i="8"/>
  <c r="BH200" i="8"/>
  <c r="BG200" i="8"/>
  <c r="BF200" i="8"/>
  <c r="T200" i="8"/>
  <c r="R200" i="8"/>
  <c r="P200" i="8"/>
  <c r="BI198" i="8"/>
  <c r="BH198" i="8"/>
  <c r="BG198" i="8"/>
  <c r="BF198" i="8"/>
  <c r="T198" i="8"/>
  <c r="R198" i="8"/>
  <c r="P198" i="8"/>
  <c r="BI197" i="8"/>
  <c r="BH197" i="8"/>
  <c r="BG197" i="8"/>
  <c r="BF197" i="8"/>
  <c r="T197" i="8"/>
  <c r="R197" i="8"/>
  <c r="P197" i="8"/>
  <c r="BI196" i="8"/>
  <c r="BH196" i="8"/>
  <c r="BG196" i="8"/>
  <c r="BF196" i="8"/>
  <c r="T196" i="8"/>
  <c r="R196" i="8"/>
  <c r="P196" i="8"/>
  <c r="BI194" i="8"/>
  <c r="BH194" i="8"/>
  <c r="BG194" i="8"/>
  <c r="BF194" i="8"/>
  <c r="T194" i="8"/>
  <c r="R194" i="8"/>
  <c r="P194" i="8"/>
  <c r="BI192" i="8"/>
  <c r="BH192" i="8"/>
  <c r="BG192" i="8"/>
  <c r="BF192" i="8"/>
  <c r="T192" i="8"/>
  <c r="R192" i="8"/>
  <c r="P192" i="8"/>
  <c r="BI191" i="8"/>
  <c r="BH191" i="8"/>
  <c r="BG191" i="8"/>
  <c r="BF191" i="8"/>
  <c r="T191" i="8"/>
  <c r="R191" i="8"/>
  <c r="P191" i="8"/>
  <c r="BI190" i="8"/>
  <c r="BH190" i="8"/>
  <c r="BG190" i="8"/>
  <c r="BF190" i="8"/>
  <c r="T190" i="8"/>
  <c r="R190" i="8"/>
  <c r="P190" i="8"/>
  <c r="BI189" i="8"/>
  <c r="BH189" i="8"/>
  <c r="BG189" i="8"/>
  <c r="BF189" i="8"/>
  <c r="T189" i="8"/>
  <c r="R189" i="8"/>
  <c r="P189" i="8"/>
  <c r="BI185" i="8"/>
  <c r="BH185" i="8"/>
  <c r="BG185" i="8"/>
  <c r="BF185" i="8"/>
  <c r="T185" i="8"/>
  <c r="T184" i="8" s="1"/>
  <c r="R185" i="8"/>
  <c r="R184" i="8" s="1"/>
  <c r="P185" i="8"/>
  <c r="P184" i="8" s="1"/>
  <c r="BI183" i="8"/>
  <c r="BH183" i="8"/>
  <c r="BG183" i="8"/>
  <c r="BF183" i="8"/>
  <c r="T183" i="8"/>
  <c r="T182" i="8" s="1"/>
  <c r="R183" i="8"/>
  <c r="R182" i="8" s="1"/>
  <c r="P183" i="8"/>
  <c r="P182" i="8" s="1"/>
  <c r="BI181" i="8"/>
  <c r="BH181" i="8"/>
  <c r="BG181" i="8"/>
  <c r="BF181" i="8"/>
  <c r="T181" i="8"/>
  <c r="R181" i="8"/>
  <c r="P181" i="8"/>
  <c r="BI180" i="8"/>
  <c r="BH180" i="8"/>
  <c r="BG180" i="8"/>
  <c r="BF180" i="8"/>
  <c r="T180" i="8"/>
  <c r="R180" i="8"/>
  <c r="P180" i="8"/>
  <c r="BI179" i="8"/>
  <c r="BH179" i="8"/>
  <c r="BG179" i="8"/>
  <c r="BF179" i="8"/>
  <c r="T179" i="8"/>
  <c r="R179" i="8"/>
  <c r="P179" i="8"/>
  <c r="BI178" i="8"/>
  <c r="BH178" i="8"/>
  <c r="BG178" i="8"/>
  <c r="BF178" i="8"/>
  <c r="T178" i="8"/>
  <c r="R178" i="8"/>
  <c r="P178" i="8"/>
  <c r="BI176" i="8"/>
  <c r="BH176" i="8"/>
  <c r="BG176" i="8"/>
  <c r="BF176" i="8"/>
  <c r="T176" i="8"/>
  <c r="R176" i="8"/>
  <c r="P176" i="8"/>
  <c r="BI175" i="8"/>
  <c r="BH175" i="8"/>
  <c r="BG175" i="8"/>
  <c r="BF175" i="8"/>
  <c r="T175" i="8"/>
  <c r="R175" i="8"/>
  <c r="P175" i="8"/>
  <c r="BI174" i="8"/>
  <c r="BH174" i="8"/>
  <c r="BG174" i="8"/>
  <c r="BF174" i="8"/>
  <c r="T174" i="8"/>
  <c r="R174" i="8"/>
  <c r="P174" i="8"/>
  <c r="BI173" i="8"/>
  <c r="BH173" i="8"/>
  <c r="BG173" i="8"/>
  <c r="BF173" i="8"/>
  <c r="T173" i="8"/>
  <c r="R173" i="8"/>
  <c r="P173" i="8"/>
  <c r="BI172" i="8"/>
  <c r="BH172" i="8"/>
  <c r="BG172" i="8"/>
  <c r="BF172" i="8"/>
  <c r="T172" i="8"/>
  <c r="R172" i="8"/>
  <c r="P172" i="8"/>
  <c r="BI171" i="8"/>
  <c r="BH171" i="8"/>
  <c r="BG171" i="8"/>
  <c r="BF171" i="8"/>
  <c r="T171" i="8"/>
  <c r="R171" i="8"/>
  <c r="P171" i="8"/>
  <c r="BI170" i="8"/>
  <c r="BH170" i="8"/>
  <c r="BG170" i="8"/>
  <c r="BF170" i="8"/>
  <c r="T170" i="8"/>
  <c r="R170" i="8"/>
  <c r="P170" i="8"/>
  <c r="BI169" i="8"/>
  <c r="BH169" i="8"/>
  <c r="BG169" i="8"/>
  <c r="BF169" i="8"/>
  <c r="T169" i="8"/>
  <c r="R169" i="8"/>
  <c r="P169" i="8"/>
  <c r="BI168" i="8"/>
  <c r="BH168" i="8"/>
  <c r="BG168" i="8"/>
  <c r="BF168" i="8"/>
  <c r="T168" i="8"/>
  <c r="R168" i="8"/>
  <c r="P168" i="8"/>
  <c r="BI167" i="8"/>
  <c r="BH167" i="8"/>
  <c r="BG167" i="8"/>
  <c r="BF167" i="8"/>
  <c r="T167" i="8"/>
  <c r="R167" i="8"/>
  <c r="P167" i="8"/>
  <c r="BI165" i="8"/>
  <c r="BH165" i="8"/>
  <c r="BG165" i="8"/>
  <c r="BF165" i="8"/>
  <c r="T165" i="8"/>
  <c r="T164" i="8" s="1"/>
  <c r="R165" i="8"/>
  <c r="R164" i="8" s="1"/>
  <c r="P165" i="8"/>
  <c r="P164" i="8" s="1"/>
  <c r="BI162" i="8"/>
  <c r="BH162" i="8"/>
  <c r="BG162" i="8"/>
  <c r="BF162" i="8"/>
  <c r="T162" i="8"/>
  <c r="T161" i="8" s="1"/>
  <c r="R162" i="8"/>
  <c r="R161" i="8" s="1"/>
  <c r="P162" i="8"/>
  <c r="P161" i="8" s="1"/>
  <c r="BI160" i="8"/>
  <c r="BH160" i="8"/>
  <c r="BG160" i="8"/>
  <c r="BF160" i="8"/>
  <c r="T160" i="8"/>
  <c r="R160" i="8"/>
  <c r="P160" i="8"/>
  <c r="BI157" i="8"/>
  <c r="BH157" i="8"/>
  <c r="BG157" i="8"/>
  <c r="BF157" i="8"/>
  <c r="T157" i="8"/>
  <c r="R157" i="8"/>
  <c r="P157" i="8"/>
  <c r="BI156" i="8"/>
  <c r="BH156" i="8"/>
  <c r="BG156" i="8"/>
  <c r="BF156" i="8"/>
  <c r="T156" i="8"/>
  <c r="R156" i="8"/>
  <c r="P156" i="8"/>
  <c r="BI155" i="8"/>
  <c r="BH155" i="8"/>
  <c r="BG155" i="8"/>
  <c r="BF155" i="8"/>
  <c r="T155" i="8"/>
  <c r="R155" i="8"/>
  <c r="P155" i="8"/>
  <c r="BI151" i="8"/>
  <c r="BH151" i="8"/>
  <c r="BG151" i="8"/>
  <c r="BF151" i="8"/>
  <c r="T151" i="8"/>
  <c r="R151" i="8"/>
  <c r="P151" i="8"/>
  <c r="BI149" i="8"/>
  <c r="BH149" i="8"/>
  <c r="BG149" i="8"/>
  <c r="BF149" i="8"/>
  <c r="T149" i="8"/>
  <c r="R149" i="8"/>
  <c r="P149" i="8"/>
  <c r="BI147" i="8"/>
  <c r="BH147" i="8"/>
  <c r="BG147" i="8"/>
  <c r="BF147" i="8"/>
  <c r="T147" i="8"/>
  <c r="R147" i="8"/>
  <c r="P147" i="8"/>
  <c r="BI145" i="8"/>
  <c r="BH145" i="8"/>
  <c r="BG145" i="8"/>
  <c r="BF145" i="8"/>
  <c r="T145" i="8"/>
  <c r="R145" i="8"/>
  <c r="P145" i="8"/>
  <c r="BI144" i="8"/>
  <c r="BH144" i="8"/>
  <c r="BG144" i="8"/>
  <c r="BF144" i="8"/>
  <c r="T144" i="8"/>
  <c r="R144" i="8"/>
  <c r="P144" i="8"/>
  <c r="BI142" i="8"/>
  <c r="BH142" i="8"/>
  <c r="BG142" i="8"/>
  <c r="BF142" i="8"/>
  <c r="T142" i="8"/>
  <c r="R142" i="8"/>
  <c r="P142" i="8"/>
  <c r="BI140" i="8"/>
  <c r="BH140" i="8"/>
  <c r="BG140" i="8"/>
  <c r="BF140" i="8"/>
  <c r="T140" i="8"/>
  <c r="R140" i="8"/>
  <c r="P140" i="8"/>
  <c r="BI138" i="8"/>
  <c r="BH138" i="8"/>
  <c r="BG138" i="8"/>
  <c r="BF138" i="8"/>
  <c r="T138" i="8"/>
  <c r="R138" i="8"/>
  <c r="P138" i="8"/>
  <c r="BI135" i="8"/>
  <c r="BH135" i="8"/>
  <c r="BG135" i="8"/>
  <c r="BF135" i="8"/>
  <c r="T135" i="8"/>
  <c r="T134" i="8" s="1"/>
  <c r="R135" i="8"/>
  <c r="R134" i="8" s="1"/>
  <c r="P135" i="8"/>
  <c r="P134" i="8" s="1"/>
  <c r="F126" i="8"/>
  <c r="E124" i="8"/>
  <c r="F89" i="8"/>
  <c r="E87" i="8"/>
  <c r="J24" i="8"/>
  <c r="E24" i="8"/>
  <c r="J129" i="8"/>
  <c r="J23" i="8"/>
  <c r="J21" i="8"/>
  <c r="E21" i="8"/>
  <c r="J128" i="8"/>
  <c r="J20" i="8"/>
  <c r="J18" i="8"/>
  <c r="E18" i="8"/>
  <c r="F129" i="8"/>
  <c r="J17" i="8"/>
  <c r="J15" i="8"/>
  <c r="E15" i="8"/>
  <c r="J14" i="8"/>
  <c r="J12" i="8"/>
  <c r="J126" i="8" s="1"/>
  <c r="E7" i="8"/>
  <c r="E85" i="8" s="1"/>
  <c r="J37" i="7"/>
  <c r="J36" i="7"/>
  <c r="AY100" i="1"/>
  <c r="J35" i="7"/>
  <c r="AX100" i="1" s="1"/>
  <c r="BI230" i="7"/>
  <c r="BH230" i="7"/>
  <c r="BG230" i="7"/>
  <c r="BF230" i="7"/>
  <c r="T230" i="7"/>
  <c r="R230" i="7"/>
  <c r="P230" i="7"/>
  <c r="BI227" i="7"/>
  <c r="BH227" i="7"/>
  <c r="BG227" i="7"/>
  <c r="BF227" i="7"/>
  <c r="T227" i="7"/>
  <c r="R227" i="7"/>
  <c r="P227" i="7"/>
  <c r="BI226" i="7"/>
  <c r="BH226" i="7"/>
  <c r="BG226" i="7"/>
  <c r="BF226" i="7"/>
  <c r="T226" i="7"/>
  <c r="R226" i="7"/>
  <c r="P226" i="7"/>
  <c r="BI224" i="7"/>
  <c r="BH224" i="7"/>
  <c r="BG224" i="7"/>
  <c r="BF224" i="7"/>
  <c r="T224" i="7"/>
  <c r="R224" i="7"/>
  <c r="P224" i="7"/>
  <c r="BI220" i="7"/>
  <c r="BH220" i="7"/>
  <c r="BG220" i="7"/>
  <c r="BF220" i="7"/>
  <c r="T220" i="7"/>
  <c r="R220" i="7"/>
  <c r="P220" i="7"/>
  <c r="BI219" i="7"/>
  <c r="BH219" i="7"/>
  <c r="BG219" i="7"/>
  <c r="BF219" i="7"/>
  <c r="T219" i="7"/>
  <c r="R219" i="7"/>
  <c r="P219" i="7"/>
  <c r="BI216" i="7"/>
  <c r="BH216" i="7"/>
  <c r="BG216" i="7"/>
  <c r="BF216" i="7"/>
  <c r="T216" i="7"/>
  <c r="R216" i="7"/>
  <c r="P216" i="7"/>
  <c r="BI215" i="7"/>
  <c r="BH215" i="7"/>
  <c r="BG215" i="7"/>
  <c r="BF215" i="7"/>
  <c r="T215" i="7"/>
  <c r="R215" i="7"/>
  <c r="P215" i="7"/>
  <c r="BI213" i="7"/>
  <c r="BH213" i="7"/>
  <c r="BG213" i="7"/>
  <c r="BF213" i="7"/>
  <c r="T213" i="7"/>
  <c r="R213" i="7"/>
  <c r="P213" i="7"/>
  <c r="BI212" i="7"/>
  <c r="BH212" i="7"/>
  <c r="BG212" i="7"/>
  <c r="BF212" i="7"/>
  <c r="T212" i="7"/>
  <c r="R212" i="7"/>
  <c r="P212" i="7"/>
  <c r="BI211" i="7"/>
  <c r="BH211" i="7"/>
  <c r="BG211" i="7"/>
  <c r="BF211" i="7"/>
  <c r="T211" i="7"/>
  <c r="R211" i="7"/>
  <c r="P211" i="7"/>
  <c r="BI210" i="7"/>
  <c r="BH210" i="7"/>
  <c r="BG210" i="7"/>
  <c r="BF210" i="7"/>
  <c r="T210" i="7"/>
  <c r="R210" i="7"/>
  <c r="P210" i="7"/>
  <c r="BI207" i="7"/>
  <c r="BH207" i="7"/>
  <c r="BG207" i="7"/>
  <c r="BF207" i="7"/>
  <c r="T207" i="7"/>
  <c r="R207" i="7"/>
  <c r="P207" i="7"/>
  <c r="BI205" i="7"/>
  <c r="BH205" i="7"/>
  <c r="BG205" i="7"/>
  <c r="BF205" i="7"/>
  <c r="T205" i="7"/>
  <c r="R205" i="7"/>
  <c r="P205" i="7"/>
  <c r="BI203" i="7"/>
  <c r="BH203" i="7"/>
  <c r="BG203" i="7"/>
  <c r="BF203" i="7"/>
  <c r="T203" i="7"/>
  <c r="R203" i="7"/>
  <c r="P203" i="7"/>
  <c r="BI202" i="7"/>
  <c r="BH202" i="7"/>
  <c r="BG202" i="7"/>
  <c r="BF202" i="7"/>
  <c r="T202" i="7"/>
  <c r="R202" i="7"/>
  <c r="P202" i="7"/>
  <c r="BI201" i="7"/>
  <c r="BH201" i="7"/>
  <c r="BG201" i="7"/>
  <c r="BF201" i="7"/>
  <c r="T201" i="7"/>
  <c r="R201" i="7"/>
  <c r="P201" i="7"/>
  <c r="BI200" i="7"/>
  <c r="BH200" i="7"/>
  <c r="BG200" i="7"/>
  <c r="BF200" i="7"/>
  <c r="T200" i="7"/>
  <c r="R200" i="7"/>
  <c r="P200" i="7"/>
  <c r="BI198" i="7"/>
  <c r="BH198" i="7"/>
  <c r="BG198" i="7"/>
  <c r="BF198" i="7"/>
  <c r="T198" i="7"/>
  <c r="R198" i="7"/>
  <c r="P198" i="7"/>
  <c r="BI197" i="7"/>
  <c r="BH197" i="7"/>
  <c r="BG197" i="7"/>
  <c r="BF197" i="7"/>
  <c r="T197" i="7"/>
  <c r="R197" i="7"/>
  <c r="P197" i="7"/>
  <c r="BI196" i="7"/>
  <c r="BH196" i="7"/>
  <c r="BG196" i="7"/>
  <c r="BF196" i="7"/>
  <c r="T196" i="7"/>
  <c r="R196" i="7"/>
  <c r="P196" i="7"/>
  <c r="BI194" i="7"/>
  <c r="BH194" i="7"/>
  <c r="BG194" i="7"/>
  <c r="BF194" i="7"/>
  <c r="T194" i="7"/>
  <c r="R194" i="7"/>
  <c r="P194" i="7"/>
  <c r="BI192" i="7"/>
  <c r="BH192" i="7"/>
  <c r="BG192" i="7"/>
  <c r="BF192" i="7"/>
  <c r="T192" i="7"/>
  <c r="R192" i="7"/>
  <c r="P192" i="7"/>
  <c r="BI191" i="7"/>
  <c r="BH191" i="7"/>
  <c r="BG191" i="7"/>
  <c r="BF191" i="7"/>
  <c r="T191" i="7"/>
  <c r="R191" i="7"/>
  <c r="P191" i="7"/>
  <c r="BI190" i="7"/>
  <c r="BH190" i="7"/>
  <c r="BG190" i="7"/>
  <c r="BF190" i="7"/>
  <c r="T190" i="7"/>
  <c r="R190" i="7"/>
  <c r="P190" i="7"/>
  <c r="BI189" i="7"/>
  <c r="BH189" i="7"/>
  <c r="BG189" i="7"/>
  <c r="BF189" i="7"/>
  <c r="T189" i="7"/>
  <c r="R189" i="7"/>
  <c r="P189" i="7"/>
  <c r="BI185" i="7"/>
  <c r="BH185" i="7"/>
  <c r="BG185" i="7"/>
  <c r="BF185" i="7"/>
  <c r="T185" i="7"/>
  <c r="T184" i="7" s="1"/>
  <c r="R185" i="7"/>
  <c r="R184" i="7"/>
  <c r="P185" i="7"/>
  <c r="P184" i="7" s="1"/>
  <c r="BI183" i="7"/>
  <c r="BH183" i="7"/>
  <c r="BG183" i="7"/>
  <c r="BF183" i="7"/>
  <c r="T183" i="7"/>
  <c r="T182" i="7"/>
  <c r="R183" i="7"/>
  <c r="R182" i="7" s="1"/>
  <c r="P183" i="7"/>
  <c r="P182" i="7"/>
  <c r="BI181" i="7"/>
  <c r="BH181" i="7"/>
  <c r="BG181" i="7"/>
  <c r="BF181" i="7"/>
  <c r="T181" i="7"/>
  <c r="R181" i="7"/>
  <c r="P181" i="7"/>
  <c r="BI180" i="7"/>
  <c r="BH180" i="7"/>
  <c r="BG180" i="7"/>
  <c r="BF180" i="7"/>
  <c r="T180" i="7"/>
  <c r="R180" i="7"/>
  <c r="P180" i="7"/>
  <c r="BI179" i="7"/>
  <c r="BH179" i="7"/>
  <c r="BG179" i="7"/>
  <c r="BF179" i="7"/>
  <c r="T179" i="7"/>
  <c r="R179" i="7"/>
  <c r="P179" i="7"/>
  <c r="BI178" i="7"/>
  <c r="BH178" i="7"/>
  <c r="BG178" i="7"/>
  <c r="BF178" i="7"/>
  <c r="T178" i="7"/>
  <c r="R178" i="7"/>
  <c r="P178" i="7"/>
  <c r="BI176" i="7"/>
  <c r="BH176" i="7"/>
  <c r="BG176" i="7"/>
  <c r="BF176" i="7"/>
  <c r="T176" i="7"/>
  <c r="R176" i="7"/>
  <c r="P176" i="7"/>
  <c r="BI175" i="7"/>
  <c r="BH175" i="7"/>
  <c r="BG175" i="7"/>
  <c r="BF175" i="7"/>
  <c r="T175" i="7"/>
  <c r="R175" i="7"/>
  <c r="P175" i="7"/>
  <c r="BI174" i="7"/>
  <c r="BH174" i="7"/>
  <c r="BG174" i="7"/>
  <c r="BF174" i="7"/>
  <c r="T174" i="7"/>
  <c r="R174" i="7"/>
  <c r="P174" i="7"/>
  <c r="BI173" i="7"/>
  <c r="BH173" i="7"/>
  <c r="BG173" i="7"/>
  <c r="BF173" i="7"/>
  <c r="T173" i="7"/>
  <c r="R173" i="7"/>
  <c r="P173" i="7"/>
  <c r="BI172" i="7"/>
  <c r="BH172" i="7"/>
  <c r="BG172" i="7"/>
  <c r="BF172" i="7"/>
  <c r="T172" i="7"/>
  <c r="R172" i="7"/>
  <c r="P172" i="7"/>
  <c r="BI171" i="7"/>
  <c r="BH171" i="7"/>
  <c r="BG171" i="7"/>
  <c r="BF171" i="7"/>
  <c r="T171" i="7"/>
  <c r="R171" i="7"/>
  <c r="P171" i="7"/>
  <c r="BI170" i="7"/>
  <c r="BH170" i="7"/>
  <c r="BG170" i="7"/>
  <c r="BF170" i="7"/>
  <c r="T170" i="7"/>
  <c r="R170" i="7"/>
  <c r="P170" i="7"/>
  <c r="BI169" i="7"/>
  <c r="BH169" i="7"/>
  <c r="BG169" i="7"/>
  <c r="BF169" i="7"/>
  <c r="T169" i="7"/>
  <c r="R169" i="7"/>
  <c r="P169" i="7"/>
  <c r="BI168" i="7"/>
  <c r="BH168" i="7"/>
  <c r="BG168" i="7"/>
  <c r="BF168" i="7"/>
  <c r="T168" i="7"/>
  <c r="R168" i="7"/>
  <c r="P168" i="7"/>
  <c r="BI167" i="7"/>
  <c r="BH167" i="7"/>
  <c r="BG167" i="7"/>
  <c r="BF167" i="7"/>
  <c r="T167" i="7"/>
  <c r="R167" i="7"/>
  <c r="P167" i="7"/>
  <c r="BI165" i="7"/>
  <c r="BH165" i="7"/>
  <c r="BG165" i="7"/>
  <c r="BF165" i="7"/>
  <c r="T165" i="7"/>
  <c r="T164" i="7"/>
  <c r="R165" i="7"/>
  <c r="R164" i="7" s="1"/>
  <c r="P165" i="7"/>
  <c r="P164" i="7"/>
  <c r="BI162" i="7"/>
  <c r="BH162" i="7"/>
  <c r="BG162" i="7"/>
  <c r="BF162" i="7"/>
  <c r="T162" i="7"/>
  <c r="T161" i="7" s="1"/>
  <c r="R162" i="7"/>
  <c r="R161" i="7"/>
  <c r="P162" i="7"/>
  <c r="P161" i="7" s="1"/>
  <c r="BI160" i="7"/>
  <c r="BH160" i="7"/>
  <c r="BG160" i="7"/>
  <c r="BF160" i="7"/>
  <c r="T160" i="7"/>
  <c r="R160" i="7"/>
  <c r="P160" i="7"/>
  <c r="BI157" i="7"/>
  <c r="BH157" i="7"/>
  <c r="BG157" i="7"/>
  <c r="BF157" i="7"/>
  <c r="T157" i="7"/>
  <c r="R157" i="7"/>
  <c r="P157" i="7"/>
  <c r="BI156" i="7"/>
  <c r="BH156" i="7"/>
  <c r="BG156" i="7"/>
  <c r="BF156" i="7"/>
  <c r="T156" i="7"/>
  <c r="R156" i="7"/>
  <c r="P156" i="7"/>
  <c r="BI155" i="7"/>
  <c r="BH155" i="7"/>
  <c r="BG155" i="7"/>
  <c r="BF155" i="7"/>
  <c r="T155" i="7"/>
  <c r="R155" i="7"/>
  <c r="P155" i="7"/>
  <c r="BI151" i="7"/>
  <c r="BH151" i="7"/>
  <c r="BG151" i="7"/>
  <c r="BF151" i="7"/>
  <c r="T151" i="7"/>
  <c r="R151" i="7"/>
  <c r="P151" i="7"/>
  <c r="BI149" i="7"/>
  <c r="BH149" i="7"/>
  <c r="BG149" i="7"/>
  <c r="BF149" i="7"/>
  <c r="T149" i="7"/>
  <c r="R149" i="7"/>
  <c r="P149" i="7"/>
  <c r="BI147" i="7"/>
  <c r="BH147" i="7"/>
  <c r="BG147" i="7"/>
  <c r="BF147" i="7"/>
  <c r="T147" i="7"/>
  <c r="R147" i="7"/>
  <c r="P147" i="7"/>
  <c r="BI145" i="7"/>
  <c r="BH145" i="7"/>
  <c r="BG145" i="7"/>
  <c r="BF145" i="7"/>
  <c r="T145" i="7"/>
  <c r="R145" i="7"/>
  <c r="P145" i="7"/>
  <c r="BI144" i="7"/>
  <c r="BH144" i="7"/>
  <c r="BG144" i="7"/>
  <c r="BF144" i="7"/>
  <c r="T144" i="7"/>
  <c r="R144" i="7"/>
  <c r="P144" i="7"/>
  <c r="BI142" i="7"/>
  <c r="BH142" i="7"/>
  <c r="BG142" i="7"/>
  <c r="BF142" i="7"/>
  <c r="T142" i="7"/>
  <c r="R142" i="7"/>
  <c r="P142" i="7"/>
  <c r="BI140" i="7"/>
  <c r="BH140" i="7"/>
  <c r="BG140" i="7"/>
  <c r="BF140" i="7"/>
  <c r="T140" i="7"/>
  <c r="R140" i="7"/>
  <c r="P140" i="7"/>
  <c r="BI138" i="7"/>
  <c r="BH138" i="7"/>
  <c r="BG138" i="7"/>
  <c r="BF138" i="7"/>
  <c r="T138" i="7"/>
  <c r="R138" i="7"/>
  <c r="P138" i="7"/>
  <c r="BI135" i="7"/>
  <c r="BH135" i="7"/>
  <c r="BG135" i="7"/>
  <c r="BF135" i="7"/>
  <c r="T135" i="7"/>
  <c r="T134" i="7"/>
  <c r="R135" i="7"/>
  <c r="R134" i="7" s="1"/>
  <c r="P135" i="7"/>
  <c r="P134" i="7"/>
  <c r="F126" i="7"/>
  <c r="E124" i="7"/>
  <c r="F89" i="7"/>
  <c r="E87" i="7"/>
  <c r="J24" i="7"/>
  <c r="E24" i="7"/>
  <c r="J92" i="7" s="1"/>
  <c r="J23" i="7"/>
  <c r="J21" i="7"/>
  <c r="E21" i="7"/>
  <c r="J128" i="7" s="1"/>
  <c r="J20" i="7"/>
  <c r="J18" i="7"/>
  <c r="E18" i="7"/>
  <c r="F92" i="7" s="1"/>
  <c r="J17" i="7"/>
  <c r="J15" i="7"/>
  <c r="E15" i="7"/>
  <c r="J14" i="7"/>
  <c r="J12" i="7"/>
  <c r="J126" i="7" s="1"/>
  <c r="E7" i="7"/>
  <c r="E122" i="7" s="1"/>
  <c r="J37" i="6"/>
  <c r="J36" i="6"/>
  <c r="AY99" i="1" s="1"/>
  <c r="J35" i="6"/>
  <c r="AX99" i="1"/>
  <c r="BI230" i="6"/>
  <c r="BH230" i="6"/>
  <c r="BG230" i="6"/>
  <c r="BF230" i="6"/>
  <c r="T230" i="6"/>
  <c r="R230" i="6"/>
  <c r="P230" i="6"/>
  <c r="BI227" i="6"/>
  <c r="BH227" i="6"/>
  <c r="BG227" i="6"/>
  <c r="BF227" i="6"/>
  <c r="T227" i="6"/>
  <c r="R227" i="6"/>
  <c r="P227" i="6"/>
  <c r="BI226" i="6"/>
  <c r="BH226" i="6"/>
  <c r="BG226" i="6"/>
  <c r="BF226" i="6"/>
  <c r="T226" i="6"/>
  <c r="R226" i="6"/>
  <c r="P226" i="6"/>
  <c r="BI224" i="6"/>
  <c r="BH224" i="6"/>
  <c r="BG224" i="6"/>
  <c r="BF224" i="6"/>
  <c r="T224" i="6"/>
  <c r="R224" i="6"/>
  <c r="P224" i="6"/>
  <c r="BI220" i="6"/>
  <c r="BH220" i="6"/>
  <c r="BG220" i="6"/>
  <c r="BF220" i="6"/>
  <c r="T220" i="6"/>
  <c r="R220" i="6"/>
  <c r="P220" i="6"/>
  <c r="BI219" i="6"/>
  <c r="BH219" i="6"/>
  <c r="BG219" i="6"/>
  <c r="BF219" i="6"/>
  <c r="T219" i="6"/>
  <c r="R219" i="6"/>
  <c r="P219" i="6"/>
  <c r="BI216" i="6"/>
  <c r="BH216" i="6"/>
  <c r="BG216" i="6"/>
  <c r="BF216" i="6"/>
  <c r="T216" i="6"/>
  <c r="R216" i="6"/>
  <c r="P216" i="6"/>
  <c r="BI215" i="6"/>
  <c r="BH215" i="6"/>
  <c r="BG215" i="6"/>
  <c r="BF215" i="6"/>
  <c r="T215" i="6"/>
  <c r="R215" i="6"/>
  <c r="P215" i="6"/>
  <c r="BI213" i="6"/>
  <c r="BH213" i="6"/>
  <c r="BG213" i="6"/>
  <c r="BF213" i="6"/>
  <c r="T213" i="6"/>
  <c r="R213" i="6"/>
  <c r="P213" i="6"/>
  <c r="BI212" i="6"/>
  <c r="BH212" i="6"/>
  <c r="BG212" i="6"/>
  <c r="BF212" i="6"/>
  <c r="T212" i="6"/>
  <c r="R212" i="6"/>
  <c r="P212" i="6"/>
  <c r="BI211" i="6"/>
  <c r="BH211" i="6"/>
  <c r="BG211" i="6"/>
  <c r="BF211" i="6"/>
  <c r="T211" i="6"/>
  <c r="R211" i="6"/>
  <c r="P211" i="6"/>
  <c r="BI210" i="6"/>
  <c r="BH210" i="6"/>
  <c r="BG210" i="6"/>
  <c r="BF210" i="6"/>
  <c r="T210" i="6"/>
  <c r="R210" i="6"/>
  <c r="P210" i="6"/>
  <c r="BI207" i="6"/>
  <c r="BH207" i="6"/>
  <c r="BG207" i="6"/>
  <c r="BF207" i="6"/>
  <c r="T207" i="6"/>
  <c r="R207" i="6"/>
  <c r="P207" i="6"/>
  <c r="BI205" i="6"/>
  <c r="BH205" i="6"/>
  <c r="BG205" i="6"/>
  <c r="BF205" i="6"/>
  <c r="T205" i="6"/>
  <c r="R205" i="6"/>
  <c r="P205" i="6"/>
  <c r="BI203" i="6"/>
  <c r="BH203" i="6"/>
  <c r="BG203" i="6"/>
  <c r="BF203" i="6"/>
  <c r="T203" i="6"/>
  <c r="R203" i="6"/>
  <c r="P203" i="6"/>
  <c r="BI202" i="6"/>
  <c r="BH202" i="6"/>
  <c r="BG202" i="6"/>
  <c r="BF202" i="6"/>
  <c r="T202" i="6"/>
  <c r="R202" i="6"/>
  <c r="P202" i="6"/>
  <c r="BI201" i="6"/>
  <c r="BH201" i="6"/>
  <c r="BG201" i="6"/>
  <c r="BF201" i="6"/>
  <c r="T201" i="6"/>
  <c r="R201" i="6"/>
  <c r="P201" i="6"/>
  <c r="BI200" i="6"/>
  <c r="BH200" i="6"/>
  <c r="BG200" i="6"/>
  <c r="BF200" i="6"/>
  <c r="T200" i="6"/>
  <c r="R200" i="6"/>
  <c r="P200" i="6"/>
  <c r="BI198" i="6"/>
  <c r="BH198" i="6"/>
  <c r="BG198" i="6"/>
  <c r="BF198" i="6"/>
  <c r="T198" i="6"/>
  <c r="R198" i="6"/>
  <c r="P198" i="6"/>
  <c r="BI197" i="6"/>
  <c r="BH197" i="6"/>
  <c r="BG197" i="6"/>
  <c r="BF197" i="6"/>
  <c r="T197" i="6"/>
  <c r="R197" i="6"/>
  <c r="P197" i="6"/>
  <c r="BI196" i="6"/>
  <c r="BH196" i="6"/>
  <c r="BG196" i="6"/>
  <c r="BF196" i="6"/>
  <c r="T196" i="6"/>
  <c r="R196" i="6"/>
  <c r="P196" i="6"/>
  <c r="BI194" i="6"/>
  <c r="BH194" i="6"/>
  <c r="BG194" i="6"/>
  <c r="BF194" i="6"/>
  <c r="T194" i="6"/>
  <c r="R194" i="6"/>
  <c r="P194" i="6"/>
  <c r="BI192" i="6"/>
  <c r="BH192" i="6"/>
  <c r="BG192" i="6"/>
  <c r="BF192" i="6"/>
  <c r="T192" i="6"/>
  <c r="R192" i="6"/>
  <c r="P192" i="6"/>
  <c r="BI191" i="6"/>
  <c r="BH191" i="6"/>
  <c r="BG191" i="6"/>
  <c r="BF191" i="6"/>
  <c r="T191" i="6"/>
  <c r="R191" i="6"/>
  <c r="P191" i="6"/>
  <c r="BI190" i="6"/>
  <c r="BH190" i="6"/>
  <c r="BG190" i="6"/>
  <c r="BF190" i="6"/>
  <c r="T190" i="6"/>
  <c r="R190" i="6"/>
  <c r="P190" i="6"/>
  <c r="BI189" i="6"/>
  <c r="BH189" i="6"/>
  <c r="BG189" i="6"/>
  <c r="BF189" i="6"/>
  <c r="T189" i="6"/>
  <c r="R189" i="6"/>
  <c r="P189" i="6"/>
  <c r="BI185" i="6"/>
  <c r="BH185" i="6"/>
  <c r="BG185" i="6"/>
  <c r="BF185" i="6"/>
  <c r="T185" i="6"/>
  <c r="T184" i="6"/>
  <c r="R185" i="6"/>
  <c r="R184" i="6" s="1"/>
  <c r="P185" i="6"/>
  <c r="P184" i="6"/>
  <c r="BI183" i="6"/>
  <c r="BH183" i="6"/>
  <c r="BG183" i="6"/>
  <c r="BF183" i="6"/>
  <c r="T183" i="6"/>
  <c r="T182" i="6" s="1"/>
  <c r="R183" i="6"/>
  <c r="R182" i="6"/>
  <c r="P183" i="6"/>
  <c r="P182" i="6" s="1"/>
  <c r="BI181" i="6"/>
  <c r="BH181" i="6"/>
  <c r="BG181" i="6"/>
  <c r="BF181" i="6"/>
  <c r="T181" i="6"/>
  <c r="R181" i="6"/>
  <c r="P181" i="6"/>
  <c r="BI180" i="6"/>
  <c r="BH180" i="6"/>
  <c r="BG180" i="6"/>
  <c r="BF180" i="6"/>
  <c r="T180" i="6"/>
  <c r="R180" i="6"/>
  <c r="P180" i="6"/>
  <c r="BI179" i="6"/>
  <c r="BH179" i="6"/>
  <c r="BG179" i="6"/>
  <c r="BF179" i="6"/>
  <c r="T179" i="6"/>
  <c r="R179" i="6"/>
  <c r="P179" i="6"/>
  <c r="BI178" i="6"/>
  <c r="BH178" i="6"/>
  <c r="BG178" i="6"/>
  <c r="BF178" i="6"/>
  <c r="T178" i="6"/>
  <c r="R178" i="6"/>
  <c r="P178" i="6"/>
  <c r="BI176" i="6"/>
  <c r="BH176" i="6"/>
  <c r="BG176" i="6"/>
  <c r="BF176" i="6"/>
  <c r="T176" i="6"/>
  <c r="R176" i="6"/>
  <c r="P176" i="6"/>
  <c r="BI175" i="6"/>
  <c r="BH175" i="6"/>
  <c r="BG175" i="6"/>
  <c r="BF175" i="6"/>
  <c r="T175" i="6"/>
  <c r="R175" i="6"/>
  <c r="P175" i="6"/>
  <c r="BI174" i="6"/>
  <c r="BH174" i="6"/>
  <c r="BG174" i="6"/>
  <c r="BF174" i="6"/>
  <c r="T174" i="6"/>
  <c r="R174" i="6"/>
  <c r="P174" i="6"/>
  <c r="BI173" i="6"/>
  <c r="BH173" i="6"/>
  <c r="BG173" i="6"/>
  <c r="BF173" i="6"/>
  <c r="T173" i="6"/>
  <c r="R173" i="6"/>
  <c r="P173" i="6"/>
  <c r="BI172" i="6"/>
  <c r="BH172" i="6"/>
  <c r="BG172" i="6"/>
  <c r="BF172" i="6"/>
  <c r="T172" i="6"/>
  <c r="R172" i="6"/>
  <c r="P172" i="6"/>
  <c r="BI171" i="6"/>
  <c r="BH171" i="6"/>
  <c r="BG171" i="6"/>
  <c r="BF171" i="6"/>
  <c r="T171" i="6"/>
  <c r="R171" i="6"/>
  <c r="P171" i="6"/>
  <c r="BI170" i="6"/>
  <c r="BH170" i="6"/>
  <c r="BG170" i="6"/>
  <c r="BF170" i="6"/>
  <c r="T170" i="6"/>
  <c r="R170" i="6"/>
  <c r="P170" i="6"/>
  <c r="BI169" i="6"/>
  <c r="BH169" i="6"/>
  <c r="BG169" i="6"/>
  <c r="BF169" i="6"/>
  <c r="T169" i="6"/>
  <c r="R169" i="6"/>
  <c r="P169" i="6"/>
  <c r="BI168" i="6"/>
  <c r="BH168" i="6"/>
  <c r="BG168" i="6"/>
  <c r="BF168" i="6"/>
  <c r="T168" i="6"/>
  <c r="R168" i="6"/>
  <c r="P168" i="6"/>
  <c r="BI167" i="6"/>
  <c r="BH167" i="6"/>
  <c r="BG167" i="6"/>
  <c r="BF167" i="6"/>
  <c r="T167" i="6"/>
  <c r="R167" i="6"/>
  <c r="P167" i="6"/>
  <c r="BI165" i="6"/>
  <c r="BH165" i="6"/>
  <c r="BG165" i="6"/>
  <c r="BF165" i="6"/>
  <c r="T165" i="6"/>
  <c r="T164" i="6" s="1"/>
  <c r="R165" i="6"/>
  <c r="R164" i="6"/>
  <c r="P165" i="6"/>
  <c r="P164" i="6" s="1"/>
  <c r="BI162" i="6"/>
  <c r="BH162" i="6"/>
  <c r="BG162" i="6"/>
  <c r="BF162" i="6"/>
  <c r="T162" i="6"/>
  <c r="T161" i="6"/>
  <c r="R162" i="6"/>
  <c r="R161" i="6" s="1"/>
  <c r="P162" i="6"/>
  <c r="P161" i="6"/>
  <c r="BI160" i="6"/>
  <c r="BH160" i="6"/>
  <c r="BG160" i="6"/>
  <c r="BF160" i="6"/>
  <c r="T160" i="6"/>
  <c r="R160" i="6"/>
  <c r="P160" i="6"/>
  <c r="BI157" i="6"/>
  <c r="BH157" i="6"/>
  <c r="BG157" i="6"/>
  <c r="BF157" i="6"/>
  <c r="T157" i="6"/>
  <c r="R157" i="6"/>
  <c r="P157" i="6"/>
  <c r="BI156" i="6"/>
  <c r="BH156" i="6"/>
  <c r="BG156" i="6"/>
  <c r="BF156" i="6"/>
  <c r="T156" i="6"/>
  <c r="R156" i="6"/>
  <c r="P156" i="6"/>
  <c r="BI155" i="6"/>
  <c r="BH155" i="6"/>
  <c r="BG155" i="6"/>
  <c r="BF155" i="6"/>
  <c r="T155" i="6"/>
  <c r="R155" i="6"/>
  <c r="P155" i="6"/>
  <c r="BI151" i="6"/>
  <c r="BH151" i="6"/>
  <c r="BG151" i="6"/>
  <c r="BF151" i="6"/>
  <c r="T151" i="6"/>
  <c r="R151" i="6"/>
  <c r="P151" i="6"/>
  <c r="BI149" i="6"/>
  <c r="BH149" i="6"/>
  <c r="BG149" i="6"/>
  <c r="BF149" i="6"/>
  <c r="T149" i="6"/>
  <c r="R149" i="6"/>
  <c r="P149" i="6"/>
  <c r="BI147" i="6"/>
  <c r="BH147" i="6"/>
  <c r="BG147" i="6"/>
  <c r="BF147" i="6"/>
  <c r="T147" i="6"/>
  <c r="R147" i="6"/>
  <c r="P147" i="6"/>
  <c r="BI145" i="6"/>
  <c r="BH145" i="6"/>
  <c r="BG145" i="6"/>
  <c r="BF145" i="6"/>
  <c r="T145" i="6"/>
  <c r="R145" i="6"/>
  <c r="P145" i="6"/>
  <c r="BI144" i="6"/>
  <c r="BH144" i="6"/>
  <c r="BG144" i="6"/>
  <c r="BF144" i="6"/>
  <c r="T144" i="6"/>
  <c r="R144" i="6"/>
  <c r="P144" i="6"/>
  <c r="BI142" i="6"/>
  <c r="BH142" i="6"/>
  <c r="BG142" i="6"/>
  <c r="BF142" i="6"/>
  <c r="T142" i="6"/>
  <c r="R142" i="6"/>
  <c r="P142" i="6"/>
  <c r="BI140" i="6"/>
  <c r="BH140" i="6"/>
  <c r="BG140" i="6"/>
  <c r="BF140" i="6"/>
  <c r="T140" i="6"/>
  <c r="R140" i="6"/>
  <c r="P140" i="6"/>
  <c r="BI138" i="6"/>
  <c r="BH138" i="6"/>
  <c r="BG138" i="6"/>
  <c r="BF138" i="6"/>
  <c r="T138" i="6"/>
  <c r="R138" i="6"/>
  <c r="P138" i="6"/>
  <c r="BI135" i="6"/>
  <c r="BH135" i="6"/>
  <c r="BG135" i="6"/>
  <c r="BF135" i="6"/>
  <c r="T135" i="6"/>
  <c r="T134" i="6" s="1"/>
  <c r="R135" i="6"/>
  <c r="R134" i="6"/>
  <c r="P135" i="6"/>
  <c r="P134" i="6" s="1"/>
  <c r="F126" i="6"/>
  <c r="E124" i="6"/>
  <c r="F89" i="6"/>
  <c r="E87" i="6"/>
  <c r="J24" i="6"/>
  <c r="E24" i="6"/>
  <c r="J129" i="6" s="1"/>
  <c r="J23" i="6"/>
  <c r="J21" i="6"/>
  <c r="E21" i="6"/>
  <c r="J91" i="6" s="1"/>
  <c r="J20" i="6"/>
  <c r="J18" i="6"/>
  <c r="E18" i="6"/>
  <c r="F92" i="6" s="1"/>
  <c r="J17" i="6"/>
  <c r="J15" i="6"/>
  <c r="E15" i="6"/>
  <c r="J14" i="6"/>
  <c r="J12" i="6"/>
  <c r="J126" i="6" s="1"/>
  <c r="E7" i="6"/>
  <c r="E85" i="6" s="1"/>
  <c r="J37" i="5"/>
  <c r="J36" i="5"/>
  <c r="AY98" i="1" s="1"/>
  <c r="J35" i="5"/>
  <c r="AX98" i="1"/>
  <c r="BI230" i="5"/>
  <c r="BH230" i="5"/>
  <c r="BG230" i="5"/>
  <c r="BF230" i="5"/>
  <c r="T230" i="5"/>
  <c r="R230" i="5"/>
  <c r="P230" i="5"/>
  <c r="BI227" i="5"/>
  <c r="BH227" i="5"/>
  <c r="BG227" i="5"/>
  <c r="BF227" i="5"/>
  <c r="T227" i="5"/>
  <c r="R227" i="5"/>
  <c r="P227" i="5"/>
  <c r="BI226" i="5"/>
  <c r="BH226" i="5"/>
  <c r="BG226" i="5"/>
  <c r="BF226" i="5"/>
  <c r="T226" i="5"/>
  <c r="R226" i="5"/>
  <c r="P226" i="5"/>
  <c r="BI224" i="5"/>
  <c r="BH224" i="5"/>
  <c r="BG224" i="5"/>
  <c r="BF224" i="5"/>
  <c r="T224" i="5"/>
  <c r="R224" i="5"/>
  <c r="P224" i="5"/>
  <c r="BI220" i="5"/>
  <c r="BH220" i="5"/>
  <c r="BG220" i="5"/>
  <c r="BF220" i="5"/>
  <c r="T220" i="5"/>
  <c r="R220" i="5"/>
  <c r="P220" i="5"/>
  <c r="BI219" i="5"/>
  <c r="BH219" i="5"/>
  <c r="BG219" i="5"/>
  <c r="BF219" i="5"/>
  <c r="T219" i="5"/>
  <c r="R219" i="5"/>
  <c r="P219" i="5"/>
  <c r="BI216" i="5"/>
  <c r="BH216" i="5"/>
  <c r="BG216" i="5"/>
  <c r="BF216" i="5"/>
  <c r="T216" i="5"/>
  <c r="R216" i="5"/>
  <c r="P216" i="5"/>
  <c r="BI215" i="5"/>
  <c r="BH215" i="5"/>
  <c r="BG215" i="5"/>
  <c r="BF215" i="5"/>
  <c r="T215" i="5"/>
  <c r="R215" i="5"/>
  <c r="P215" i="5"/>
  <c r="BI213" i="5"/>
  <c r="BH213" i="5"/>
  <c r="BG213" i="5"/>
  <c r="BF213" i="5"/>
  <c r="T213" i="5"/>
  <c r="R213" i="5"/>
  <c r="P213" i="5"/>
  <c r="BI212" i="5"/>
  <c r="BH212" i="5"/>
  <c r="BG212" i="5"/>
  <c r="BF212" i="5"/>
  <c r="T212" i="5"/>
  <c r="R212" i="5"/>
  <c r="P212" i="5"/>
  <c r="BI211" i="5"/>
  <c r="BH211" i="5"/>
  <c r="BG211" i="5"/>
  <c r="BF211" i="5"/>
  <c r="T211" i="5"/>
  <c r="R211" i="5"/>
  <c r="P211" i="5"/>
  <c r="BI210" i="5"/>
  <c r="BH210" i="5"/>
  <c r="BG210" i="5"/>
  <c r="BF210" i="5"/>
  <c r="T210" i="5"/>
  <c r="R210" i="5"/>
  <c r="P210" i="5"/>
  <c r="BI207" i="5"/>
  <c r="BH207" i="5"/>
  <c r="BG207" i="5"/>
  <c r="BF207" i="5"/>
  <c r="T207" i="5"/>
  <c r="R207" i="5"/>
  <c r="P207" i="5"/>
  <c r="BI205" i="5"/>
  <c r="BH205" i="5"/>
  <c r="BG205" i="5"/>
  <c r="BF205" i="5"/>
  <c r="T205" i="5"/>
  <c r="R205" i="5"/>
  <c r="P205" i="5"/>
  <c r="BI203" i="5"/>
  <c r="BH203" i="5"/>
  <c r="BG203" i="5"/>
  <c r="BF203" i="5"/>
  <c r="T203" i="5"/>
  <c r="R203" i="5"/>
  <c r="P203" i="5"/>
  <c r="BI202" i="5"/>
  <c r="BH202" i="5"/>
  <c r="BG202" i="5"/>
  <c r="BF202" i="5"/>
  <c r="T202" i="5"/>
  <c r="R202" i="5"/>
  <c r="P202" i="5"/>
  <c r="BI201" i="5"/>
  <c r="BH201" i="5"/>
  <c r="BG201" i="5"/>
  <c r="BF201" i="5"/>
  <c r="T201" i="5"/>
  <c r="R201" i="5"/>
  <c r="P201" i="5"/>
  <c r="BI200" i="5"/>
  <c r="BH200" i="5"/>
  <c r="BG200" i="5"/>
  <c r="BF200" i="5"/>
  <c r="T200" i="5"/>
  <c r="R200" i="5"/>
  <c r="P200" i="5"/>
  <c r="BI198" i="5"/>
  <c r="BH198" i="5"/>
  <c r="BG198" i="5"/>
  <c r="BF198" i="5"/>
  <c r="T198" i="5"/>
  <c r="R198" i="5"/>
  <c r="P198" i="5"/>
  <c r="BI197" i="5"/>
  <c r="BH197" i="5"/>
  <c r="BG197" i="5"/>
  <c r="BF197" i="5"/>
  <c r="T197" i="5"/>
  <c r="R197" i="5"/>
  <c r="P197" i="5"/>
  <c r="BI196" i="5"/>
  <c r="BH196" i="5"/>
  <c r="BG196" i="5"/>
  <c r="BF196" i="5"/>
  <c r="T196" i="5"/>
  <c r="R196" i="5"/>
  <c r="P196" i="5"/>
  <c r="BI194" i="5"/>
  <c r="BH194" i="5"/>
  <c r="BG194" i="5"/>
  <c r="BF194" i="5"/>
  <c r="T194" i="5"/>
  <c r="R194" i="5"/>
  <c r="P194" i="5"/>
  <c r="BI192" i="5"/>
  <c r="BH192" i="5"/>
  <c r="BG192" i="5"/>
  <c r="BF192" i="5"/>
  <c r="T192" i="5"/>
  <c r="R192" i="5"/>
  <c r="P192" i="5"/>
  <c r="BI191" i="5"/>
  <c r="BH191" i="5"/>
  <c r="BG191" i="5"/>
  <c r="BF191" i="5"/>
  <c r="T191" i="5"/>
  <c r="R191" i="5"/>
  <c r="P191" i="5"/>
  <c r="BI190" i="5"/>
  <c r="BH190" i="5"/>
  <c r="BG190" i="5"/>
  <c r="BF190" i="5"/>
  <c r="T190" i="5"/>
  <c r="R190" i="5"/>
  <c r="P190" i="5"/>
  <c r="BI189" i="5"/>
  <c r="BH189" i="5"/>
  <c r="BG189" i="5"/>
  <c r="BF189" i="5"/>
  <c r="T189" i="5"/>
  <c r="R189" i="5"/>
  <c r="P189" i="5"/>
  <c r="BI185" i="5"/>
  <c r="BH185" i="5"/>
  <c r="BG185" i="5"/>
  <c r="BF185" i="5"/>
  <c r="T185" i="5"/>
  <c r="T184" i="5"/>
  <c r="R185" i="5"/>
  <c r="R184" i="5" s="1"/>
  <c r="P185" i="5"/>
  <c r="P184" i="5"/>
  <c r="BI183" i="5"/>
  <c r="BH183" i="5"/>
  <c r="BG183" i="5"/>
  <c r="BF183" i="5"/>
  <c r="T183" i="5"/>
  <c r="T182" i="5" s="1"/>
  <c r="R183" i="5"/>
  <c r="R182" i="5"/>
  <c r="P183" i="5"/>
  <c r="P182" i="5" s="1"/>
  <c r="BI181" i="5"/>
  <c r="BH181" i="5"/>
  <c r="BG181" i="5"/>
  <c r="BF181" i="5"/>
  <c r="T181" i="5"/>
  <c r="R181" i="5"/>
  <c r="P181" i="5"/>
  <c r="BI180" i="5"/>
  <c r="BH180" i="5"/>
  <c r="BG180" i="5"/>
  <c r="BF180" i="5"/>
  <c r="T180" i="5"/>
  <c r="R180" i="5"/>
  <c r="P180" i="5"/>
  <c r="BI179" i="5"/>
  <c r="BH179" i="5"/>
  <c r="BG179" i="5"/>
  <c r="BF179" i="5"/>
  <c r="T179" i="5"/>
  <c r="R179" i="5"/>
  <c r="P179" i="5"/>
  <c r="BI178" i="5"/>
  <c r="BH178" i="5"/>
  <c r="BG178" i="5"/>
  <c r="BF178" i="5"/>
  <c r="T178" i="5"/>
  <c r="R178" i="5"/>
  <c r="P178" i="5"/>
  <c r="BI176" i="5"/>
  <c r="BH176" i="5"/>
  <c r="BG176" i="5"/>
  <c r="BF176" i="5"/>
  <c r="T176" i="5"/>
  <c r="R176" i="5"/>
  <c r="P176" i="5"/>
  <c r="BI175" i="5"/>
  <c r="BH175" i="5"/>
  <c r="BG175" i="5"/>
  <c r="BF175" i="5"/>
  <c r="T175" i="5"/>
  <c r="R175" i="5"/>
  <c r="P175" i="5"/>
  <c r="BI174" i="5"/>
  <c r="BH174" i="5"/>
  <c r="BG174" i="5"/>
  <c r="BF174" i="5"/>
  <c r="T174" i="5"/>
  <c r="R174" i="5"/>
  <c r="P174" i="5"/>
  <c r="BI173" i="5"/>
  <c r="BH173" i="5"/>
  <c r="BG173" i="5"/>
  <c r="BF173" i="5"/>
  <c r="T173" i="5"/>
  <c r="R173" i="5"/>
  <c r="P173" i="5"/>
  <c r="BI172" i="5"/>
  <c r="BH172" i="5"/>
  <c r="BG172" i="5"/>
  <c r="BF172" i="5"/>
  <c r="T172" i="5"/>
  <c r="R172" i="5"/>
  <c r="P172" i="5"/>
  <c r="BI171" i="5"/>
  <c r="BH171" i="5"/>
  <c r="BG171" i="5"/>
  <c r="BF171" i="5"/>
  <c r="T171" i="5"/>
  <c r="R171" i="5"/>
  <c r="P171" i="5"/>
  <c r="BI170" i="5"/>
  <c r="BH170" i="5"/>
  <c r="BG170" i="5"/>
  <c r="BF170" i="5"/>
  <c r="T170" i="5"/>
  <c r="R170" i="5"/>
  <c r="P170" i="5"/>
  <c r="BI169" i="5"/>
  <c r="BH169" i="5"/>
  <c r="BG169" i="5"/>
  <c r="BF169" i="5"/>
  <c r="T169" i="5"/>
  <c r="R169" i="5"/>
  <c r="P169" i="5"/>
  <c r="BI168" i="5"/>
  <c r="BH168" i="5"/>
  <c r="BG168" i="5"/>
  <c r="BF168" i="5"/>
  <c r="T168" i="5"/>
  <c r="R168" i="5"/>
  <c r="P168" i="5"/>
  <c r="BI167" i="5"/>
  <c r="BH167" i="5"/>
  <c r="BG167" i="5"/>
  <c r="BF167" i="5"/>
  <c r="T167" i="5"/>
  <c r="R167" i="5"/>
  <c r="P167" i="5"/>
  <c r="BI165" i="5"/>
  <c r="BH165" i="5"/>
  <c r="BG165" i="5"/>
  <c r="BF165" i="5"/>
  <c r="T165" i="5"/>
  <c r="T164" i="5" s="1"/>
  <c r="R165" i="5"/>
  <c r="R164" i="5"/>
  <c r="P165" i="5"/>
  <c r="P164" i="5" s="1"/>
  <c r="BI162" i="5"/>
  <c r="BH162" i="5"/>
  <c r="BG162" i="5"/>
  <c r="BF162" i="5"/>
  <c r="T162" i="5"/>
  <c r="T161" i="5"/>
  <c r="R162" i="5"/>
  <c r="R161" i="5" s="1"/>
  <c r="P162" i="5"/>
  <c r="P161" i="5"/>
  <c r="BI160" i="5"/>
  <c r="BH160" i="5"/>
  <c r="BG160" i="5"/>
  <c r="BF160" i="5"/>
  <c r="T160" i="5"/>
  <c r="R160" i="5"/>
  <c r="P160" i="5"/>
  <c r="BI157" i="5"/>
  <c r="BH157" i="5"/>
  <c r="BG157" i="5"/>
  <c r="BF157" i="5"/>
  <c r="T157" i="5"/>
  <c r="R157" i="5"/>
  <c r="P157" i="5"/>
  <c r="BI156" i="5"/>
  <c r="BH156" i="5"/>
  <c r="BG156" i="5"/>
  <c r="BF156" i="5"/>
  <c r="T156" i="5"/>
  <c r="R156" i="5"/>
  <c r="P156" i="5"/>
  <c r="BI155" i="5"/>
  <c r="BH155" i="5"/>
  <c r="BG155" i="5"/>
  <c r="BF155" i="5"/>
  <c r="T155" i="5"/>
  <c r="R155" i="5"/>
  <c r="P155" i="5"/>
  <c r="BI151" i="5"/>
  <c r="BH151" i="5"/>
  <c r="BG151" i="5"/>
  <c r="BF151" i="5"/>
  <c r="T151" i="5"/>
  <c r="R151" i="5"/>
  <c r="P151" i="5"/>
  <c r="BI149" i="5"/>
  <c r="BH149" i="5"/>
  <c r="BG149" i="5"/>
  <c r="BF149" i="5"/>
  <c r="T149" i="5"/>
  <c r="R149" i="5"/>
  <c r="P149" i="5"/>
  <c r="BI147" i="5"/>
  <c r="BH147" i="5"/>
  <c r="BG147" i="5"/>
  <c r="BF147" i="5"/>
  <c r="T147" i="5"/>
  <c r="R147" i="5"/>
  <c r="P147" i="5"/>
  <c r="BI145" i="5"/>
  <c r="BH145" i="5"/>
  <c r="BG145" i="5"/>
  <c r="BF145" i="5"/>
  <c r="T145" i="5"/>
  <c r="R145" i="5"/>
  <c r="P145" i="5"/>
  <c r="BI144" i="5"/>
  <c r="BH144" i="5"/>
  <c r="BG144" i="5"/>
  <c r="BF144" i="5"/>
  <c r="T144" i="5"/>
  <c r="R144" i="5"/>
  <c r="P144" i="5"/>
  <c r="BI142" i="5"/>
  <c r="BH142" i="5"/>
  <c r="BG142" i="5"/>
  <c r="BF142" i="5"/>
  <c r="T142" i="5"/>
  <c r="R142" i="5"/>
  <c r="P142" i="5"/>
  <c r="BI140" i="5"/>
  <c r="BH140" i="5"/>
  <c r="BG140" i="5"/>
  <c r="BF140" i="5"/>
  <c r="T140" i="5"/>
  <c r="R140" i="5"/>
  <c r="P140" i="5"/>
  <c r="BI138" i="5"/>
  <c r="BH138" i="5"/>
  <c r="BG138" i="5"/>
  <c r="BF138" i="5"/>
  <c r="T138" i="5"/>
  <c r="R138" i="5"/>
  <c r="P138" i="5"/>
  <c r="BI135" i="5"/>
  <c r="BH135" i="5"/>
  <c r="BG135" i="5"/>
  <c r="BF135" i="5"/>
  <c r="T135" i="5"/>
  <c r="T134" i="5" s="1"/>
  <c r="R135" i="5"/>
  <c r="R134" i="5"/>
  <c r="P135" i="5"/>
  <c r="P134" i="5" s="1"/>
  <c r="F126" i="5"/>
  <c r="E124" i="5"/>
  <c r="F89" i="5"/>
  <c r="E87" i="5"/>
  <c r="J24" i="5"/>
  <c r="E24" i="5"/>
  <c r="J92" i="5"/>
  <c r="J23" i="5"/>
  <c r="J21" i="5"/>
  <c r="E21" i="5"/>
  <c r="J128" i="5"/>
  <c r="J20" i="5"/>
  <c r="J18" i="5"/>
  <c r="E18" i="5"/>
  <c r="F129" i="5"/>
  <c r="J17" i="5"/>
  <c r="J15" i="5"/>
  <c r="E15" i="5"/>
  <c r="J14" i="5"/>
  <c r="J12" i="5"/>
  <c r="J126" i="5"/>
  <c r="E7" i="5"/>
  <c r="E85" i="5" s="1"/>
  <c r="J37" i="4"/>
  <c r="J36" i="4"/>
  <c r="AY97" i="1"/>
  <c r="J35" i="4"/>
  <c r="AX97" i="1" s="1"/>
  <c r="BI230" i="4"/>
  <c r="BH230" i="4"/>
  <c r="BG230" i="4"/>
  <c r="BF230" i="4"/>
  <c r="T230" i="4"/>
  <c r="R230" i="4"/>
  <c r="P230" i="4"/>
  <c r="BI227" i="4"/>
  <c r="BH227" i="4"/>
  <c r="BG227" i="4"/>
  <c r="BF227" i="4"/>
  <c r="T227" i="4"/>
  <c r="R227" i="4"/>
  <c r="P227" i="4"/>
  <c r="BI226" i="4"/>
  <c r="BH226" i="4"/>
  <c r="BG226" i="4"/>
  <c r="BF226" i="4"/>
  <c r="T226" i="4"/>
  <c r="R226" i="4"/>
  <c r="P226" i="4"/>
  <c r="BI224" i="4"/>
  <c r="BH224" i="4"/>
  <c r="BG224" i="4"/>
  <c r="BF224" i="4"/>
  <c r="T224" i="4"/>
  <c r="R224" i="4"/>
  <c r="P224" i="4"/>
  <c r="BI220" i="4"/>
  <c r="BH220" i="4"/>
  <c r="BG220" i="4"/>
  <c r="BF220" i="4"/>
  <c r="T220" i="4"/>
  <c r="R220" i="4"/>
  <c r="P220" i="4"/>
  <c r="BI219" i="4"/>
  <c r="BH219" i="4"/>
  <c r="BG219" i="4"/>
  <c r="BF219" i="4"/>
  <c r="T219" i="4"/>
  <c r="R219" i="4"/>
  <c r="P219" i="4"/>
  <c r="BI216" i="4"/>
  <c r="BH216" i="4"/>
  <c r="BG216" i="4"/>
  <c r="BF216" i="4"/>
  <c r="T216" i="4"/>
  <c r="R216" i="4"/>
  <c r="P216" i="4"/>
  <c r="BI215" i="4"/>
  <c r="BH215" i="4"/>
  <c r="BG215" i="4"/>
  <c r="BF215" i="4"/>
  <c r="T215" i="4"/>
  <c r="R215" i="4"/>
  <c r="P215" i="4"/>
  <c r="BI213" i="4"/>
  <c r="BH213" i="4"/>
  <c r="BG213" i="4"/>
  <c r="BF213" i="4"/>
  <c r="T213" i="4"/>
  <c r="R213" i="4"/>
  <c r="P213" i="4"/>
  <c r="BI212" i="4"/>
  <c r="BH212" i="4"/>
  <c r="BG212" i="4"/>
  <c r="BF212" i="4"/>
  <c r="T212" i="4"/>
  <c r="R212" i="4"/>
  <c r="P212" i="4"/>
  <c r="BI211" i="4"/>
  <c r="BH211" i="4"/>
  <c r="BG211" i="4"/>
  <c r="BF211" i="4"/>
  <c r="T211" i="4"/>
  <c r="R211" i="4"/>
  <c r="P211" i="4"/>
  <c r="BI210" i="4"/>
  <c r="BH210" i="4"/>
  <c r="BG210" i="4"/>
  <c r="BF210" i="4"/>
  <c r="T210" i="4"/>
  <c r="R210" i="4"/>
  <c r="P210" i="4"/>
  <c r="BI207" i="4"/>
  <c r="BH207" i="4"/>
  <c r="BG207" i="4"/>
  <c r="BF207" i="4"/>
  <c r="T207" i="4"/>
  <c r="R207" i="4"/>
  <c r="P207" i="4"/>
  <c r="BI205" i="4"/>
  <c r="BH205" i="4"/>
  <c r="BG205" i="4"/>
  <c r="BF205" i="4"/>
  <c r="T205" i="4"/>
  <c r="R205" i="4"/>
  <c r="P205" i="4"/>
  <c r="BI203" i="4"/>
  <c r="BH203" i="4"/>
  <c r="BG203" i="4"/>
  <c r="BF203" i="4"/>
  <c r="T203" i="4"/>
  <c r="R203" i="4"/>
  <c r="P203" i="4"/>
  <c r="BI202" i="4"/>
  <c r="BH202" i="4"/>
  <c r="BG202" i="4"/>
  <c r="BF202" i="4"/>
  <c r="T202" i="4"/>
  <c r="R202" i="4"/>
  <c r="P202" i="4"/>
  <c r="BI201" i="4"/>
  <c r="BH201" i="4"/>
  <c r="BG201" i="4"/>
  <c r="BF201" i="4"/>
  <c r="T201" i="4"/>
  <c r="R201" i="4"/>
  <c r="P201" i="4"/>
  <c r="BI200" i="4"/>
  <c r="BH200" i="4"/>
  <c r="BG200" i="4"/>
  <c r="BF200" i="4"/>
  <c r="T200" i="4"/>
  <c r="R200" i="4"/>
  <c r="P200" i="4"/>
  <c r="BI198" i="4"/>
  <c r="BH198" i="4"/>
  <c r="BG198" i="4"/>
  <c r="BF198" i="4"/>
  <c r="T198" i="4"/>
  <c r="R198" i="4"/>
  <c r="P198" i="4"/>
  <c r="BI197" i="4"/>
  <c r="BH197" i="4"/>
  <c r="BG197" i="4"/>
  <c r="BF197" i="4"/>
  <c r="T197" i="4"/>
  <c r="R197" i="4"/>
  <c r="P197" i="4"/>
  <c r="BI196" i="4"/>
  <c r="BH196" i="4"/>
  <c r="BG196" i="4"/>
  <c r="BF196" i="4"/>
  <c r="T196" i="4"/>
  <c r="R196" i="4"/>
  <c r="P196" i="4"/>
  <c r="BI194" i="4"/>
  <c r="BH194" i="4"/>
  <c r="BG194" i="4"/>
  <c r="BF194" i="4"/>
  <c r="T194" i="4"/>
  <c r="R194" i="4"/>
  <c r="P194" i="4"/>
  <c r="BI192" i="4"/>
  <c r="BH192" i="4"/>
  <c r="BG192" i="4"/>
  <c r="BF192" i="4"/>
  <c r="T192" i="4"/>
  <c r="R192" i="4"/>
  <c r="P192" i="4"/>
  <c r="BI191" i="4"/>
  <c r="BH191" i="4"/>
  <c r="BG191" i="4"/>
  <c r="BF191" i="4"/>
  <c r="T191" i="4"/>
  <c r="R191" i="4"/>
  <c r="P191" i="4"/>
  <c r="BI190" i="4"/>
  <c r="BH190" i="4"/>
  <c r="BG190" i="4"/>
  <c r="BF190" i="4"/>
  <c r="T190" i="4"/>
  <c r="R190" i="4"/>
  <c r="P190" i="4"/>
  <c r="BI189" i="4"/>
  <c r="BH189" i="4"/>
  <c r="BG189" i="4"/>
  <c r="BF189" i="4"/>
  <c r="T189" i="4"/>
  <c r="R189" i="4"/>
  <c r="P189" i="4"/>
  <c r="BI185" i="4"/>
  <c r="BH185" i="4"/>
  <c r="BG185" i="4"/>
  <c r="BF185" i="4"/>
  <c r="T185" i="4"/>
  <c r="T184" i="4" s="1"/>
  <c r="R185" i="4"/>
  <c r="R184" i="4"/>
  <c r="P185" i="4"/>
  <c r="P184" i="4" s="1"/>
  <c r="BI183" i="4"/>
  <c r="BH183" i="4"/>
  <c r="BG183" i="4"/>
  <c r="BF183" i="4"/>
  <c r="T183" i="4"/>
  <c r="T182" i="4"/>
  <c r="R183" i="4"/>
  <c r="R182" i="4" s="1"/>
  <c r="P183" i="4"/>
  <c r="P182" i="4"/>
  <c r="BI181" i="4"/>
  <c r="BH181" i="4"/>
  <c r="BG181" i="4"/>
  <c r="BF181" i="4"/>
  <c r="T181" i="4"/>
  <c r="R181" i="4"/>
  <c r="P181" i="4"/>
  <c r="BI180" i="4"/>
  <c r="BH180" i="4"/>
  <c r="BG180" i="4"/>
  <c r="BF180" i="4"/>
  <c r="T180" i="4"/>
  <c r="R180" i="4"/>
  <c r="P180" i="4"/>
  <c r="BI179" i="4"/>
  <c r="BH179" i="4"/>
  <c r="BG179" i="4"/>
  <c r="BF179" i="4"/>
  <c r="T179" i="4"/>
  <c r="R179" i="4"/>
  <c r="P179" i="4"/>
  <c r="BI178" i="4"/>
  <c r="BH178" i="4"/>
  <c r="BG178" i="4"/>
  <c r="BF178" i="4"/>
  <c r="T178" i="4"/>
  <c r="R178" i="4"/>
  <c r="P178" i="4"/>
  <c r="BI176" i="4"/>
  <c r="BH176" i="4"/>
  <c r="BG176" i="4"/>
  <c r="BF176" i="4"/>
  <c r="T176" i="4"/>
  <c r="R176" i="4"/>
  <c r="P176" i="4"/>
  <c r="BI175" i="4"/>
  <c r="BH175" i="4"/>
  <c r="BG175" i="4"/>
  <c r="BF175" i="4"/>
  <c r="T175" i="4"/>
  <c r="R175" i="4"/>
  <c r="P175" i="4"/>
  <c r="BI174" i="4"/>
  <c r="BH174" i="4"/>
  <c r="BG174" i="4"/>
  <c r="BF174" i="4"/>
  <c r="T174" i="4"/>
  <c r="R174" i="4"/>
  <c r="P174" i="4"/>
  <c r="BI173" i="4"/>
  <c r="BH173" i="4"/>
  <c r="BG173" i="4"/>
  <c r="BF173" i="4"/>
  <c r="T173" i="4"/>
  <c r="R173" i="4"/>
  <c r="P173" i="4"/>
  <c r="BI172" i="4"/>
  <c r="BH172" i="4"/>
  <c r="BG172" i="4"/>
  <c r="BF172" i="4"/>
  <c r="T172" i="4"/>
  <c r="R172" i="4"/>
  <c r="P172" i="4"/>
  <c r="BI171" i="4"/>
  <c r="BH171" i="4"/>
  <c r="BG171" i="4"/>
  <c r="BF171" i="4"/>
  <c r="T171" i="4"/>
  <c r="R171" i="4"/>
  <c r="P171" i="4"/>
  <c r="BI170" i="4"/>
  <c r="BH170" i="4"/>
  <c r="BG170" i="4"/>
  <c r="BF170" i="4"/>
  <c r="T170" i="4"/>
  <c r="R170" i="4"/>
  <c r="P170" i="4"/>
  <c r="BI169" i="4"/>
  <c r="BH169" i="4"/>
  <c r="BG169" i="4"/>
  <c r="BF169" i="4"/>
  <c r="T169" i="4"/>
  <c r="R169" i="4"/>
  <c r="P169" i="4"/>
  <c r="BI168" i="4"/>
  <c r="BH168" i="4"/>
  <c r="BG168" i="4"/>
  <c r="BF168" i="4"/>
  <c r="T168" i="4"/>
  <c r="R168" i="4"/>
  <c r="P168" i="4"/>
  <c r="BI167" i="4"/>
  <c r="BH167" i="4"/>
  <c r="BG167" i="4"/>
  <c r="BF167" i="4"/>
  <c r="T167" i="4"/>
  <c r="R167" i="4"/>
  <c r="P167" i="4"/>
  <c r="BI165" i="4"/>
  <c r="BH165" i="4"/>
  <c r="BG165" i="4"/>
  <c r="BF165" i="4"/>
  <c r="T165" i="4"/>
  <c r="T164" i="4"/>
  <c r="R165" i="4"/>
  <c r="R164" i="4" s="1"/>
  <c r="P165" i="4"/>
  <c r="P164" i="4"/>
  <c r="BI162" i="4"/>
  <c r="BH162" i="4"/>
  <c r="BG162" i="4"/>
  <c r="BF162" i="4"/>
  <c r="T162" i="4"/>
  <c r="T161" i="4" s="1"/>
  <c r="R162" i="4"/>
  <c r="R161" i="4"/>
  <c r="P162" i="4"/>
  <c r="P161" i="4" s="1"/>
  <c r="BI160" i="4"/>
  <c r="BH160" i="4"/>
  <c r="BG160" i="4"/>
  <c r="BF160" i="4"/>
  <c r="T160" i="4"/>
  <c r="R160" i="4"/>
  <c r="P160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1" i="4"/>
  <c r="BH151" i="4"/>
  <c r="BG151" i="4"/>
  <c r="BF151" i="4"/>
  <c r="T151" i="4"/>
  <c r="R151" i="4"/>
  <c r="P151" i="4"/>
  <c r="BI149" i="4"/>
  <c r="BH149" i="4"/>
  <c r="BG149" i="4"/>
  <c r="BF149" i="4"/>
  <c r="T149" i="4"/>
  <c r="R149" i="4"/>
  <c r="P149" i="4"/>
  <c r="BI147" i="4"/>
  <c r="BH147" i="4"/>
  <c r="BG147" i="4"/>
  <c r="BF147" i="4"/>
  <c r="T147" i="4"/>
  <c r="R147" i="4"/>
  <c r="P147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2" i="4"/>
  <c r="BH142" i="4"/>
  <c r="BG142" i="4"/>
  <c r="BF142" i="4"/>
  <c r="T142" i="4"/>
  <c r="R142" i="4"/>
  <c r="P142" i="4"/>
  <c r="BI140" i="4"/>
  <c r="BH140" i="4"/>
  <c r="BG140" i="4"/>
  <c r="BF140" i="4"/>
  <c r="T140" i="4"/>
  <c r="R140" i="4"/>
  <c r="P140" i="4"/>
  <c r="BI138" i="4"/>
  <c r="BH138" i="4"/>
  <c r="BG138" i="4"/>
  <c r="BF138" i="4"/>
  <c r="T138" i="4"/>
  <c r="R138" i="4"/>
  <c r="P138" i="4"/>
  <c r="BI135" i="4"/>
  <c r="BH135" i="4"/>
  <c r="BG135" i="4"/>
  <c r="BF135" i="4"/>
  <c r="T135" i="4"/>
  <c r="T134" i="4"/>
  <c r="R135" i="4"/>
  <c r="R134" i="4" s="1"/>
  <c r="P135" i="4"/>
  <c r="P134" i="4"/>
  <c r="F126" i="4"/>
  <c r="E124" i="4"/>
  <c r="F89" i="4"/>
  <c r="E87" i="4"/>
  <c r="J24" i="4"/>
  <c r="E24" i="4"/>
  <c r="J92" i="4"/>
  <c r="J23" i="4"/>
  <c r="J21" i="4"/>
  <c r="E21" i="4"/>
  <c r="J128" i="4"/>
  <c r="J20" i="4"/>
  <c r="J18" i="4"/>
  <c r="E18" i="4"/>
  <c r="F129" i="4"/>
  <c r="J17" i="4"/>
  <c r="J15" i="4"/>
  <c r="E15" i="4"/>
  <c r="J14" i="4"/>
  <c r="J12" i="4"/>
  <c r="J89" i="4" s="1"/>
  <c r="E7" i="4"/>
  <c r="E122" i="4" s="1"/>
  <c r="J37" i="3"/>
  <c r="J36" i="3"/>
  <c r="AY96" i="1"/>
  <c r="J35" i="3"/>
  <c r="AX96" i="1" s="1"/>
  <c r="BI229" i="3"/>
  <c r="BH229" i="3"/>
  <c r="BG229" i="3"/>
  <c r="BF229" i="3"/>
  <c r="T229" i="3"/>
  <c r="R229" i="3"/>
  <c r="P229" i="3"/>
  <c r="BI226" i="3"/>
  <c r="BH226" i="3"/>
  <c r="BG226" i="3"/>
  <c r="BF226" i="3"/>
  <c r="T226" i="3"/>
  <c r="R226" i="3"/>
  <c r="P226" i="3"/>
  <c r="BI225" i="3"/>
  <c r="BH225" i="3"/>
  <c r="BG225" i="3"/>
  <c r="BF225" i="3"/>
  <c r="T225" i="3"/>
  <c r="R225" i="3"/>
  <c r="P225" i="3"/>
  <c r="BI223" i="3"/>
  <c r="BH223" i="3"/>
  <c r="BG223" i="3"/>
  <c r="BF223" i="3"/>
  <c r="T223" i="3"/>
  <c r="R223" i="3"/>
  <c r="P223" i="3"/>
  <c r="BI219" i="3"/>
  <c r="BH219" i="3"/>
  <c r="BG219" i="3"/>
  <c r="BF219" i="3"/>
  <c r="T219" i="3"/>
  <c r="R219" i="3"/>
  <c r="P219" i="3"/>
  <c r="BI218" i="3"/>
  <c r="BH218" i="3"/>
  <c r="BG218" i="3"/>
  <c r="BF218" i="3"/>
  <c r="T218" i="3"/>
  <c r="R218" i="3"/>
  <c r="P218" i="3"/>
  <c r="BI215" i="3"/>
  <c r="BH215" i="3"/>
  <c r="BG215" i="3"/>
  <c r="BF215" i="3"/>
  <c r="T215" i="3"/>
  <c r="R215" i="3"/>
  <c r="P215" i="3"/>
  <c r="BI214" i="3"/>
  <c r="BH214" i="3"/>
  <c r="BG214" i="3"/>
  <c r="BF214" i="3"/>
  <c r="T214" i="3"/>
  <c r="R214" i="3"/>
  <c r="P214" i="3"/>
  <c r="BI212" i="3"/>
  <c r="BH212" i="3"/>
  <c r="BG212" i="3"/>
  <c r="BF212" i="3"/>
  <c r="T212" i="3"/>
  <c r="R212" i="3"/>
  <c r="P212" i="3"/>
  <c r="BI211" i="3"/>
  <c r="BH211" i="3"/>
  <c r="BG211" i="3"/>
  <c r="BF211" i="3"/>
  <c r="T211" i="3"/>
  <c r="R211" i="3"/>
  <c r="P211" i="3"/>
  <c r="BI210" i="3"/>
  <c r="BH210" i="3"/>
  <c r="BG210" i="3"/>
  <c r="BF210" i="3"/>
  <c r="T210" i="3"/>
  <c r="R210" i="3"/>
  <c r="P210" i="3"/>
  <c r="BI209" i="3"/>
  <c r="BH209" i="3"/>
  <c r="BG209" i="3"/>
  <c r="BF209" i="3"/>
  <c r="T209" i="3"/>
  <c r="R209" i="3"/>
  <c r="P209" i="3"/>
  <c r="BI206" i="3"/>
  <c r="BH206" i="3"/>
  <c r="BG206" i="3"/>
  <c r="BF206" i="3"/>
  <c r="T206" i="3"/>
  <c r="R206" i="3"/>
  <c r="P206" i="3"/>
  <c r="BI204" i="3"/>
  <c r="BH204" i="3"/>
  <c r="BG204" i="3"/>
  <c r="BF204" i="3"/>
  <c r="T204" i="3"/>
  <c r="R204" i="3"/>
  <c r="P204" i="3"/>
  <c r="BI203" i="3"/>
  <c r="BH203" i="3"/>
  <c r="BG203" i="3"/>
  <c r="BF203" i="3"/>
  <c r="T203" i="3"/>
  <c r="R203" i="3"/>
  <c r="P203" i="3"/>
  <c r="BI202" i="3"/>
  <c r="BH202" i="3"/>
  <c r="BG202" i="3"/>
  <c r="BF202" i="3"/>
  <c r="T202" i="3"/>
  <c r="R202" i="3"/>
  <c r="P202" i="3"/>
  <c r="BI201" i="3"/>
  <c r="BH201" i="3"/>
  <c r="BG201" i="3"/>
  <c r="BF201" i="3"/>
  <c r="T201" i="3"/>
  <c r="R201" i="3"/>
  <c r="P201" i="3"/>
  <c r="BI200" i="3"/>
  <c r="BH200" i="3"/>
  <c r="BG200" i="3"/>
  <c r="BF200" i="3"/>
  <c r="T200" i="3"/>
  <c r="R200" i="3"/>
  <c r="P200" i="3"/>
  <c r="BI198" i="3"/>
  <c r="BH198" i="3"/>
  <c r="BG198" i="3"/>
  <c r="BF198" i="3"/>
  <c r="T198" i="3"/>
  <c r="R198" i="3"/>
  <c r="P198" i="3"/>
  <c r="BI197" i="3"/>
  <c r="BH197" i="3"/>
  <c r="BG197" i="3"/>
  <c r="BF197" i="3"/>
  <c r="T197" i="3"/>
  <c r="R197" i="3"/>
  <c r="P197" i="3"/>
  <c r="BI196" i="3"/>
  <c r="BH196" i="3"/>
  <c r="BG196" i="3"/>
  <c r="BF196" i="3"/>
  <c r="T196" i="3"/>
  <c r="R196" i="3"/>
  <c r="P196" i="3"/>
  <c r="BI194" i="3"/>
  <c r="BH194" i="3"/>
  <c r="BG194" i="3"/>
  <c r="BF194" i="3"/>
  <c r="T194" i="3"/>
  <c r="R194" i="3"/>
  <c r="P194" i="3"/>
  <c r="BI193" i="3"/>
  <c r="BH193" i="3"/>
  <c r="BG193" i="3"/>
  <c r="BF193" i="3"/>
  <c r="T193" i="3"/>
  <c r="R193" i="3"/>
  <c r="P193" i="3"/>
  <c r="BI192" i="3"/>
  <c r="BH192" i="3"/>
  <c r="BG192" i="3"/>
  <c r="BF192" i="3"/>
  <c r="T192" i="3"/>
  <c r="R192" i="3"/>
  <c r="P192" i="3"/>
  <c r="BI191" i="3"/>
  <c r="BH191" i="3"/>
  <c r="BG191" i="3"/>
  <c r="BF191" i="3"/>
  <c r="T191" i="3"/>
  <c r="R191" i="3"/>
  <c r="P191" i="3"/>
  <c r="BI190" i="3"/>
  <c r="BH190" i="3"/>
  <c r="BG190" i="3"/>
  <c r="BF190" i="3"/>
  <c r="T190" i="3"/>
  <c r="R190" i="3"/>
  <c r="P190" i="3"/>
  <c r="BI186" i="3"/>
  <c r="BH186" i="3"/>
  <c r="BG186" i="3"/>
  <c r="BF186" i="3"/>
  <c r="T186" i="3"/>
  <c r="T185" i="3" s="1"/>
  <c r="R186" i="3"/>
  <c r="R185" i="3"/>
  <c r="P186" i="3"/>
  <c r="P185" i="3" s="1"/>
  <c r="BI184" i="3"/>
  <c r="BH184" i="3"/>
  <c r="BG184" i="3"/>
  <c r="BF184" i="3"/>
  <c r="T184" i="3"/>
  <c r="T183" i="3"/>
  <c r="R184" i="3"/>
  <c r="R183" i="3" s="1"/>
  <c r="P184" i="3"/>
  <c r="P183" i="3"/>
  <c r="BI182" i="3"/>
  <c r="BH182" i="3"/>
  <c r="BG182" i="3"/>
  <c r="BF182" i="3"/>
  <c r="T182" i="3"/>
  <c r="R182" i="3"/>
  <c r="P182" i="3"/>
  <c r="BI181" i="3"/>
  <c r="BH181" i="3"/>
  <c r="BG181" i="3"/>
  <c r="BF181" i="3"/>
  <c r="T181" i="3"/>
  <c r="R181" i="3"/>
  <c r="P181" i="3"/>
  <c r="BI180" i="3"/>
  <c r="BH180" i="3"/>
  <c r="BG180" i="3"/>
  <c r="BF180" i="3"/>
  <c r="T180" i="3"/>
  <c r="R180" i="3"/>
  <c r="P180" i="3"/>
  <c r="BI179" i="3"/>
  <c r="BH179" i="3"/>
  <c r="BG179" i="3"/>
  <c r="BF179" i="3"/>
  <c r="T179" i="3"/>
  <c r="R179" i="3"/>
  <c r="P179" i="3"/>
  <c r="BI177" i="3"/>
  <c r="BH177" i="3"/>
  <c r="BG177" i="3"/>
  <c r="BF177" i="3"/>
  <c r="T177" i="3"/>
  <c r="R177" i="3"/>
  <c r="P177" i="3"/>
  <c r="BI176" i="3"/>
  <c r="BH176" i="3"/>
  <c r="BG176" i="3"/>
  <c r="BF176" i="3"/>
  <c r="T176" i="3"/>
  <c r="R176" i="3"/>
  <c r="P176" i="3"/>
  <c r="BI175" i="3"/>
  <c r="BH175" i="3"/>
  <c r="BG175" i="3"/>
  <c r="BF175" i="3"/>
  <c r="T175" i="3"/>
  <c r="R175" i="3"/>
  <c r="P175" i="3"/>
  <c r="BI174" i="3"/>
  <c r="BH174" i="3"/>
  <c r="BG174" i="3"/>
  <c r="BF174" i="3"/>
  <c r="T174" i="3"/>
  <c r="R174" i="3"/>
  <c r="P174" i="3"/>
  <c r="BI173" i="3"/>
  <c r="BH173" i="3"/>
  <c r="BG173" i="3"/>
  <c r="BF173" i="3"/>
  <c r="T173" i="3"/>
  <c r="R173" i="3"/>
  <c r="P173" i="3"/>
  <c r="BI172" i="3"/>
  <c r="BH172" i="3"/>
  <c r="BG172" i="3"/>
  <c r="BF172" i="3"/>
  <c r="T172" i="3"/>
  <c r="R172" i="3"/>
  <c r="P172" i="3"/>
  <c r="BI171" i="3"/>
  <c r="BH171" i="3"/>
  <c r="BG171" i="3"/>
  <c r="BF171" i="3"/>
  <c r="T171" i="3"/>
  <c r="R171" i="3"/>
  <c r="P171" i="3"/>
  <c r="BI170" i="3"/>
  <c r="BH170" i="3"/>
  <c r="BG170" i="3"/>
  <c r="BF170" i="3"/>
  <c r="T170" i="3"/>
  <c r="R170" i="3"/>
  <c r="P170" i="3"/>
  <c r="BI169" i="3"/>
  <c r="BH169" i="3"/>
  <c r="BG169" i="3"/>
  <c r="BF169" i="3"/>
  <c r="T169" i="3"/>
  <c r="R169" i="3"/>
  <c r="P169" i="3"/>
  <c r="BI168" i="3"/>
  <c r="BH168" i="3"/>
  <c r="BG168" i="3"/>
  <c r="BF168" i="3"/>
  <c r="T168" i="3"/>
  <c r="R168" i="3"/>
  <c r="P168" i="3"/>
  <c r="BI167" i="3"/>
  <c r="BH167" i="3"/>
  <c r="BG167" i="3"/>
  <c r="BF167" i="3"/>
  <c r="T167" i="3"/>
  <c r="R167" i="3"/>
  <c r="P167" i="3"/>
  <c r="BI165" i="3"/>
  <c r="BH165" i="3"/>
  <c r="BG165" i="3"/>
  <c r="BF165" i="3"/>
  <c r="T165" i="3"/>
  <c r="T164" i="3" s="1"/>
  <c r="R165" i="3"/>
  <c r="R164" i="3"/>
  <c r="P165" i="3"/>
  <c r="P164" i="3" s="1"/>
  <c r="BI162" i="3"/>
  <c r="BH162" i="3"/>
  <c r="BG162" i="3"/>
  <c r="BF162" i="3"/>
  <c r="T162" i="3"/>
  <c r="T161" i="3"/>
  <c r="R162" i="3"/>
  <c r="R161" i="3" s="1"/>
  <c r="P162" i="3"/>
  <c r="P161" i="3"/>
  <c r="BI160" i="3"/>
  <c r="BH160" i="3"/>
  <c r="BG160" i="3"/>
  <c r="BF160" i="3"/>
  <c r="T160" i="3"/>
  <c r="R160" i="3"/>
  <c r="P160" i="3"/>
  <c r="BI157" i="3"/>
  <c r="BH157" i="3"/>
  <c r="BG157" i="3"/>
  <c r="BF157" i="3"/>
  <c r="T157" i="3"/>
  <c r="R157" i="3"/>
  <c r="P157" i="3"/>
  <c r="BI156" i="3"/>
  <c r="BH156" i="3"/>
  <c r="BG156" i="3"/>
  <c r="BF156" i="3"/>
  <c r="T156" i="3"/>
  <c r="R156" i="3"/>
  <c r="P156" i="3"/>
  <c r="BI155" i="3"/>
  <c r="BH155" i="3"/>
  <c r="BG155" i="3"/>
  <c r="BF155" i="3"/>
  <c r="T155" i="3"/>
  <c r="R155" i="3"/>
  <c r="P155" i="3"/>
  <c r="BI151" i="3"/>
  <c r="BH151" i="3"/>
  <c r="BG151" i="3"/>
  <c r="BF151" i="3"/>
  <c r="T151" i="3"/>
  <c r="R151" i="3"/>
  <c r="P151" i="3"/>
  <c r="BI149" i="3"/>
  <c r="BH149" i="3"/>
  <c r="BG149" i="3"/>
  <c r="BF149" i="3"/>
  <c r="T149" i="3"/>
  <c r="R149" i="3"/>
  <c r="P149" i="3"/>
  <c r="BI147" i="3"/>
  <c r="BH147" i="3"/>
  <c r="BG147" i="3"/>
  <c r="BF147" i="3"/>
  <c r="T147" i="3"/>
  <c r="R147" i="3"/>
  <c r="P147" i="3"/>
  <c r="BI145" i="3"/>
  <c r="BH145" i="3"/>
  <c r="BG145" i="3"/>
  <c r="BF145" i="3"/>
  <c r="T145" i="3"/>
  <c r="R145" i="3"/>
  <c r="P145" i="3"/>
  <c r="BI144" i="3"/>
  <c r="BH144" i="3"/>
  <c r="BG144" i="3"/>
  <c r="BF144" i="3"/>
  <c r="T144" i="3"/>
  <c r="R144" i="3"/>
  <c r="P144" i="3"/>
  <c r="BI142" i="3"/>
  <c r="BH142" i="3"/>
  <c r="BG142" i="3"/>
  <c r="BF142" i="3"/>
  <c r="T142" i="3"/>
  <c r="R142" i="3"/>
  <c r="P142" i="3"/>
  <c r="BI140" i="3"/>
  <c r="BH140" i="3"/>
  <c r="BG140" i="3"/>
  <c r="BF140" i="3"/>
  <c r="T140" i="3"/>
  <c r="R140" i="3"/>
  <c r="P140" i="3"/>
  <c r="BI138" i="3"/>
  <c r="BH138" i="3"/>
  <c r="BG138" i="3"/>
  <c r="BF138" i="3"/>
  <c r="T138" i="3"/>
  <c r="R138" i="3"/>
  <c r="P138" i="3"/>
  <c r="BI135" i="3"/>
  <c r="BH135" i="3"/>
  <c r="BG135" i="3"/>
  <c r="BF135" i="3"/>
  <c r="T135" i="3"/>
  <c r="T134" i="3" s="1"/>
  <c r="R135" i="3"/>
  <c r="R134" i="3"/>
  <c r="P135" i="3"/>
  <c r="P134" i="3" s="1"/>
  <c r="F126" i="3"/>
  <c r="E124" i="3"/>
  <c r="F89" i="3"/>
  <c r="E87" i="3"/>
  <c r="J24" i="3"/>
  <c r="E24" i="3"/>
  <c r="J129" i="3" s="1"/>
  <c r="J23" i="3"/>
  <c r="J21" i="3"/>
  <c r="E21" i="3"/>
  <c r="J91" i="3" s="1"/>
  <c r="J20" i="3"/>
  <c r="J18" i="3"/>
  <c r="E18" i="3"/>
  <c r="F129" i="3" s="1"/>
  <c r="J17" i="3"/>
  <c r="J15" i="3"/>
  <c r="E15" i="3"/>
  <c r="J14" i="3"/>
  <c r="J12" i="3"/>
  <c r="J126" i="3" s="1"/>
  <c r="E7" i="3"/>
  <c r="E85" i="3" s="1"/>
  <c r="J37" i="2"/>
  <c r="J36" i="2"/>
  <c r="AY95" i="1" s="1"/>
  <c r="J35" i="2"/>
  <c r="AX95" i="1"/>
  <c r="BI231" i="2"/>
  <c r="BH231" i="2"/>
  <c r="BG231" i="2"/>
  <c r="BF231" i="2"/>
  <c r="T231" i="2"/>
  <c r="R231" i="2"/>
  <c r="P231" i="2"/>
  <c r="BI228" i="2"/>
  <c r="BH228" i="2"/>
  <c r="BG228" i="2"/>
  <c r="BF228" i="2"/>
  <c r="T228" i="2"/>
  <c r="R228" i="2"/>
  <c r="P228" i="2"/>
  <c r="BI227" i="2"/>
  <c r="BH227" i="2"/>
  <c r="BG227" i="2"/>
  <c r="BF227" i="2"/>
  <c r="T227" i="2"/>
  <c r="R227" i="2"/>
  <c r="P227" i="2"/>
  <c r="BI225" i="2"/>
  <c r="BH225" i="2"/>
  <c r="BG225" i="2"/>
  <c r="BF225" i="2"/>
  <c r="T225" i="2"/>
  <c r="R225" i="2"/>
  <c r="P225" i="2"/>
  <c r="BI221" i="2"/>
  <c r="BH221" i="2"/>
  <c r="BG221" i="2"/>
  <c r="BF221" i="2"/>
  <c r="T221" i="2"/>
  <c r="R221" i="2"/>
  <c r="P221" i="2"/>
  <c r="BI220" i="2"/>
  <c r="BH220" i="2"/>
  <c r="BG220" i="2"/>
  <c r="BF220" i="2"/>
  <c r="T220" i="2"/>
  <c r="R220" i="2"/>
  <c r="P220" i="2"/>
  <c r="BI217" i="2"/>
  <c r="BH217" i="2"/>
  <c r="BG217" i="2"/>
  <c r="BF217" i="2"/>
  <c r="T217" i="2"/>
  <c r="R217" i="2"/>
  <c r="P217" i="2"/>
  <c r="BI216" i="2"/>
  <c r="BH216" i="2"/>
  <c r="BG216" i="2"/>
  <c r="BF216" i="2"/>
  <c r="T216" i="2"/>
  <c r="R216" i="2"/>
  <c r="P216" i="2"/>
  <c r="BI214" i="2"/>
  <c r="BH214" i="2"/>
  <c r="BG214" i="2"/>
  <c r="BF214" i="2"/>
  <c r="T214" i="2"/>
  <c r="R214" i="2"/>
  <c r="P214" i="2"/>
  <c r="BI213" i="2"/>
  <c r="BH213" i="2"/>
  <c r="BG213" i="2"/>
  <c r="BF213" i="2"/>
  <c r="T213" i="2"/>
  <c r="R213" i="2"/>
  <c r="P213" i="2"/>
  <c r="BI212" i="2"/>
  <c r="BH212" i="2"/>
  <c r="BG212" i="2"/>
  <c r="BF212" i="2"/>
  <c r="T212" i="2"/>
  <c r="R212" i="2"/>
  <c r="P212" i="2"/>
  <c r="BI211" i="2"/>
  <c r="BH211" i="2"/>
  <c r="BG211" i="2"/>
  <c r="BF211" i="2"/>
  <c r="T211" i="2"/>
  <c r="R211" i="2"/>
  <c r="P211" i="2"/>
  <c r="BI208" i="2"/>
  <c r="BH208" i="2"/>
  <c r="BG208" i="2"/>
  <c r="BF208" i="2"/>
  <c r="T208" i="2"/>
  <c r="R208" i="2"/>
  <c r="P208" i="2"/>
  <c r="BI206" i="2"/>
  <c r="BH206" i="2"/>
  <c r="BG206" i="2"/>
  <c r="BF206" i="2"/>
  <c r="T206" i="2"/>
  <c r="R206" i="2"/>
  <c r="P206" i="2"/>
  <c r="BI205" i="2"/>
  <c r="BH205" i="2"/>
  <c r="BG205" i="2"/>
  <c r="BF205" i="2"/>
  <c r="T205" i="2"/>
  <c r="R205" i="2"/>
  <c r="P205" i="2"/>
  <c r="BI204" i="2"/>
  <c r="BH204" i="2"/>
  <c r="BG204" i="2"/>
  <c r="BF204" i="2"/>
  <c r="T204" i="2"/>
  <c r="R204" i="2"/>
  <c r="P204" i="2"/>
  <c r="BI203" i="2"/>
  <c r="BH203" i="2"/>
  <c r="BG203" i="2"/>
  <c r="BF203" i="2"/>
  <c r="T203" i="2"/>
  <c r="R203" i="2"/>
  <c r="P203" i="2"/>
  <c r="BI202" i="2"/>
  <c r="BH202" i="2"/>
  <c r="BG202" i="2"/>
  <c r="BF202" i="2"/>
  <c r="T202" i="2"/>
  <c r="R202" i="2"/>
  <c r="P202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8" i="2"/>
  <c r="BH198" i="2"/>
  <c r="BG198" i="2"/>
  <c r="BF198" i="2"/>
  <c r="T198" i="2"/>
  <c r="R198" i="2"/>
  <c r="P198" i="2"/>
  <c r="BI196" i="2"/>
  <c r="BH196" i="2"/>
  <c r="BG196" i="2"/>
  <c r="BF196" i="2"/>
  <c r="T196" i="2"/>
  <c r="R196" i="2"/>
  <c r="P196" i="2"/>
  <c r="BI195" i="2"/>
  <c r="BH195" i="2"/>
  <c r="BG195" i="2"/>
  <c r="BF195" i="2"/>
  <c r="T195" i="2"/>
  <c r="R195" i="2"/>
  <c r="P195" i="2"/>
  <c r="BI194" i="2"/>
  <c r="BH194" i="2"/>
  <c r="BG194" i="2"/>
  <c r="BF194" i="2"/>
  <c r="T194" i="2"/>
  <c r="R194" i="2"/>
  <c r="P194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88" i="2"/>
  <c r="BH188" i="2"/>
  <c r="BG188" i="2"/>
  <c r="BF188" i="2"/>
  <c r="T188" i="2"/>
  <c r="T187" i="2"/>
  <c r="R188" i="2"/>
  <c r="R187" i="2" s="1"/>
  <c r="P188" i="2"/>
  <c r="P187" i="2"/>
  <c r="BI186" i="2"/>
  <c r="BH186" i="2"/>
  <c r="BG186" i="2"/>
  <c r="BF186" i="2"/>
  <c r="T186" i="2"/>
  <c r="T185" i="2" s="1"/>
  <c r="R186" i="2"/>
  <c r="R185" i="2"/>
  <c r="P186" i="2"/>
  <c r="P185" i="2" s="1"/>
  <c r="BI184" i="2"/>
  <c r="BH184" i="2"/>
  <c r="BG184" i="2"/>
  <c r="BF184" i="2"/>
  <c r="T184" i="2"/>
  <c r="R184" i="2"/>
  <c r="P184" i="2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79" i="2"/>
  <c r="BH179" i="2"/>
  <c r="BG179" i="2"/>
  <c r="BF179" i="2"/>
  <c r="T179" i="2"/>
  <c r="R179" i="2"/>
  <c r="P179" i="2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4" i="2"/>
  <c r="BH174" i="2"/>
  <c r="BG174" i="2"/>
  <c r="BF174" i="2"/>
  <c r="T174" i="2"/>
  <c r="R174" i="2"/>
  <c r="P174" i="2"/>
  <c r="BI173" i="2"/>
  <c r="BH173" i="2"/>
  <c r="BG173" i="2"/>
  <c r="BF173" i="2"/>
  <c r="T173" i="2"/>
  <c r="R173" i="2"/>
  <c r="P173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5" i="2"/>
  <c r="BH165" i="2"/>
  <c r="BG165" i="2"/>
  <c r="BF165" i="2"/>
  <c r="T165" i="2"/>
  <c r="T164" i="2" s="1"/>
  <c r="R165" i="2"/>
  <c r="R164" i="2"/>
  <c r="P165" i="2"/>
  <c r="P164" i="2" s="1"/>
  <c r="BI162" i="2"/>
  <c r="BH162" i="2"/>
  <c r="BG162" i="2"/>
  <c r="BF162" i="2"/>
  <c r="T162" i="2"/>
  <c r="T161" i="2"/>
  <c r="R162" i="2"/>
  <c r="R161" i="2" s="1"/>
  <c r="P162" i="2"/>
  <c r="P161" i="2"/>
  <c r="BI160" i="2"/>
  <c r="BH160" i="2"/>
  <c r="BG160" i="2"/>
  <c r="BF160" i="2"/>
  <c r="T160" i="2"/>
  <c r="R160" i="2"/>
  <c r="P160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7" i="2"/>
  <c r="BH147" i="2"/>
  <c r="BG147" i="2"/>
  <c r="BF147" i="2"/>
  <c r="T147" i="2"/>
  <c r="R147" i="2"/>
  <c r="P147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40" i="2"/>
  <c r="BH140" i="2"/>
  <c r="BG140" i="2"/>
  <c r="BF140" i="2"/>
  <c r="T140" i="2"/>
  <c r="R140" i="2"/>
  <c r="P140" i="2"/>
  <c r="BI138" i="2"/>
  <c r="BH138" i="2"/>
  <c r="BG138" i="2"/>
  <c r="BF138" i="2"/>
  <c r="T138" i="2"/>
  <c r="R138" i="2"/>
  <c r="P138" i="2"/>
  <c r="BI135" i="2"/>
  <c r="F37" i="2" s="1"/>
  <c r="BH135" i="2"/>
  <c r="BG135" i="2"/>
  <c r="BF135" i="2"/>
  <c r="F34" i="2" s="1"/>
  <c r="T135" i="2"/>
  <c r="T134" i="2" s="1"/>
  <c r="R135" i="2"/>
  <c r="R134" i="2"/>
  <c r="P135" i="2"/>
  <c r="P134" i="2" s="1"/>
  <c r="F126" i="2"/>
  <c r="E124" i="2"/>
  <c r="F89" i="2"/>
  <c r="E87" i="2"/>
  <c r="J24" i="2"/>
  <c r="E24" i="2"/>
  <c r="J129" i="2" s="1"/>
  <c r="J23" i="2"/>
  <c r="J21" i="2"/>
  <c r="E21" i="2"/>
  <c r="J128" i="2" s="1"/>
  <c r="J20" i="2"/>
  <c r="J18" i="2"/>
  <c r="E18" i="2"/>
  <c r="F129" i="2" s="1"/>
  <c r="J17" i="2"/>
  <c r="J15" i="2"/>
  <c r="E15" i="2"/>
  <c r="J14" i="2"/>
  <c r="J12" i="2"/>
  <c r="J126" i="2"/>
  <c r="E7" i="2"/>
  <c r="E122" i="2" s="1"/>
  <c r="L90" i="1"/>
  <c r="AM90" i="1"/>
  <c r="AM89" i="1"/>
  <c r="AM87" i="1"/>
  <c r="L87" i="1"/>
  <c r="L85" i="1"/>
  <c r="L84" i="1"/>
  <c r="J227" i="2"/>
  <c r="J220" i="2"/>
  <c r="BK214" i="2"/>
  <c r="BK211" i="2"/>
  <c r="J205" i="2"/>
  <c r="BK202" i="2"/>
  <c r="BK198" i="2"/>
  <c r="BK194" i="2"/>
  <c r="J188" i="2"/>
  <c r="J183" i="2"/>
  <c r="BK179" i="2"/>
  <c r="BK175" i="2"/>
  <c r="J172" i="2"/>
  <c r="J168" i="2"/>
  <c r="BK160" i="2"/>
  <c r="BK151" i="2"/>
  <c r="BK144" i="2"/>
  <c r="J138" i="2"/>
  <c r="J149" i="3"/>
  <c r="J196" i="3"/>
  <c r="BK155" i="3"/>
  <c r="J212" i="3"/>
  <c r="BK177" i="3"/>
  <c r="BK209" i="3"/>
  <c r="J179" i="3"/>
  <c r="BK175" i="3"/>
  <c r="J142" i="3"/>
  <c r="BK202" i="3"/>
  <c r="J147" i="3"/>
  <c r="J211" i="4"/>
  <c r="J162" i="4"/>
  <c r="BK212" i="4"/>
  <c r="BK174" i="4"/>
  <c r="J160" i="4"/>
  <c r="BK215" i="4"/>
  <c r="J156" i="4"/>
  <c r="J205" i="4"/>
  <c r="BK228" i="2"/>
  <c r="BK221" i="2"/>
  <c r="J217" i="2"/>
  <c r="J213" i="2"/>
  <c r="J208" i="2"/>
  <c r="J203" i="2"/>
  <c r="J199" i="2"/>
  <c r="J195" i="2"/>
  <c r="J192" i="2"/>
  <c r="J184" i="2"/>
  <c r="BK178" i="2"/>
  <c r="J175" i="2"/>
  <c r="BK171" i="2"/>
  <c r="BK167" i="2"/>
  <c r="J160" i="2"/>
  <c r="J155" i="2"/>
  <c r="J147" i="2"/>
  <c r="J142" i="2"/>
  <c r="AS94" i="1"/>
  <c r="BK196" i="3"/>
  <c r="BK184" i="3"/>
  <c r="BK173" i="3"/>
  <c r="BK149" i="3"/>
  <c r="J170" i="3"/>
  <c r="J165" i="3"/>
  <c r="J140" i="3"/>
  <c r="J214" i="3"/>
  <c r="J198" i="3"/>
  <c r="J175" i="3"/>
  <c r="J145" i="3"/>
  <c r="J184" i="3"/>
  <c r="BK138" i="3"/>
  <c r="J204" i="3"/>
  <c r="J168" i="3"/>
  <c r="J202" i="3"/>
  <c r="BK176" i="3"/>
  <c r="J173" i="3"/>
  <c r="J144" i="3"/>
  <c r="J206" i="3"/>
  <c r="J171" i="3"/>
  <c r="J220" i="4"/>
  <c r="BK197" i="4"/>
  <c r="J135" i="4"/>
  <c r="BK173" i="4"/>
  <c r="J230" i="4"/>
  <c r="BK189" i="4"/>
  <c r="J151" i="4"/>
  <c r="J210" i="4"/>
  <c r="J173" i="4"/>
  <c r="BK190" i="4"/>
  <c r="BK167" i="4"/>
  <c r="J192" i="4"/>
  <c r="BK170" i="4"/>
  <c r="BK144" i="4"/>
  <c r="BK192" i="4"/>
  <c r="J156" i="5"/>
  <c r="BK200" i="5"/>
  <c r="BK192" i="6"/>
  <c r="BK157" i="6"/>
  <c r="J210" i="6"/>
  <c r="J190" i="6"/>
  <c r="BK162" i="6"/>
  <c r="BK227" i="6"/>
  <c r="J162" i="6"/>
  <c r="J224" i="6"/>
  <c r="BK196" i="6"/>
  <c r="J156" i="6"/>
  <c r="J197" i="6"/>
  <c r="BK138" i="6"/>
  <c r="J178" i="6"/>
  <c r="J144" i="6"/>
  <c r="J179" i="6"/>
  <c r="BK160" i="6"/>
  <c r="J219" i="6"/>
  <c r="BK198" i="6"/>
  <c r="BK213" i="7"/>
  <c r="BK176" i="7"/>
  <c r="BK135" i="7"/>
  <c r="J202" i="7"/>
  <c r="BK212" i="7"/>
  <c r="BK175" i="7"/>
  <c r="BK144" i="7"/>
  <c r="BK168" i="7"/>
  <c r="J220" i="7"/>
  <c r="J194" i="7"/>
  <c r="BK149" i="7"/>
  <c r="J174" i="7"/>
  <c r="BK147" i="7"/>
  <c r="J196" i="7"/>
  <c r="BK226" i="7"/>
  <c r="BK191" i="7"/>
  <c r="J151" i="7"/>
  <c r="J211" i="8"/>
  <c r="BK144" i="8"/>
  <c r="J198" i="8"/>
  <c r="J174" i="8"/>
  <c r="BK147" i="8"/>
  <c r="J183" i="8"/>
  <c r="BK215" i="8"/>
  <c r="BK162" i="8"/>
  <c r="BK210" i="8"/>
  <c r="J171" i="8"/>
  <c r="J203" i="8"/>
  <c r="J189" i="8"/>
  <c r="J155" i="8"/>
  <c r="BK175" i="8"/>
  <c r="BK216" i="8"/>
  <c r="J170" i="8"/>
  <c r="BK199" i="9"/>
  <c r="BK159" i="9"/>
  <c r="J248" i="9"/>
  <c r="J204" i="9"/>
  <c r="J159" i="9"/>
  <c r="J245" i="9"/>
  <c r="BK207" i="9"/>
  <c r="J157" i="9"/>
  <c r="J207" i="9"/>
  <c r="BK180" i="9"/>
  <c r="BK167" i="9"/>
  <c r="BK208" i="9"/>
  <c r="BK166" i="9"/>
  <c r="BK231" i="9"/>
  <c r="BK177" i="9"/>
  <c r="J222" i="9"/>
  <c r="BK183" i="9"/>
  <c r="J172" i="9"/>
  <c r="BK231" i="2"/>
  <c r="J225" i="2"/>
  <c r="J216" i="2"/>
  <c r="BK212" i="2"/>
  <c r="BK208" i="2"/>
  <c r="BK204" i="2"/>
  <c r="J202" i="2"/>
  <c r="J198" i="2"/>
  <c r="J193" i="2"/>
  <c r="BK183" i="2"/>
  <c r="BK181" i="2"/>
  <c r="BK176" i="2"/>
  <c r="J173" i="2"/>
  <c r="J170" i="2"/>
  <c r="J167" i="2"/>
  <c r="BK157" i="2"/>
  <c r="J151" i="2"/>
  <c r="J145" i="2"/>
  <c r="J140" i="2"/>
  <c r="BK190" i="3"/>
  <c r="BK147" i="3"/>
  <c r="J193" i="3"/>
  <c r="J226" i="3"/>
  <c r="BK194" i="3"/>
  <c r="BK215" i="3"/>
  <c r="BK191" i="3"/>
  <c r="BK144" i="3"/>
  <c r="BK156" i="3"/>
  <c r="BK210" i="3"/>
  <c r="J186" i="3"/>
  <c r="BK142" i="3"/>
  <c r="BK202" i="4"/>
  <c r="J144" i="4"/>
  <c r="J203" i="4"/>
  <c r="J169" i="4"/>
  <c r="BK138" i="4"/>
  <c r="BK196" i="4"/>
  <c r="J142" i="4"/>
  <c r="BK160" i="4"/>
  <c r="J200" i="4"/>
  <c r="BK165" i="4"/>
  <c r="BK224" i="4"/>
  <c r="BK191" i="4"/>
  <c r="J165" i="4"/>
  <c r="J213" i="5"/>
  <c r="BK196" i="5"/>
  <c r="J191" i="5"/>
  <c r="BK173" i="5"/>
  <c r="BK160" i="5"/>
  <c r="J224" i="5"/>
  <c r="BK181" i="5"/>
  <c r="BK178" i="5"/>
  <c r="J147" i="5"/>
  <c r="BK220" i="5"/>
  <c r="BK207" i="5"/>
  <c r="J169" i="5"/>
  <c r="BK157" i="5"/>
  <c r="BK219" i="5"/>
  <c r="J196" i="5"/>
  <c r="J178" i="5"/>
  <c r="J151" i="5"/>
  <c r="BK224" i="5"/>
  <c r="J203" i="5"/>
  <c r="BK189" i="5"/>
  <c r="J138" i="5"/>
  <c r="J198" i="5"/>
  <c r="BK140" i="5"/>
  <c r="J160" i="5"/>
  <c r="J227" i="6"/>
  <c r="BK194" i="6"/>
  <c r="BK170" i="6"/>
  <c r="J220" i="6"/>
  <c r="BK189" i="6"/>
  <c r="BK167" i="6"/>
  <c r="J203" i="6"/>
  <c r="BK155" i="6"/>
  <c r="BK215" i="6"/>
  <c r="BK183" i="6"/>
  <c r="J216" i="6"/>
  <c r="BK190" i="6"/>
  <c r="J180" i="6"/>
  <c r="BK156" i="6"/>
  <c r="BK202" i="6"/>
  <c r="BK147" i="6"/>
  <c r="BK205" i="6"/>
  <c r="BK172" i="6"/>
  <c r="J190" i="7"/>
  <c r="BK160" i="7"/>
  <c r="J192" i="7"/>
  <c r="BK197" i="7"/>
  <c r="BK178" i="7"/>
  <c r="BK157" i="7"/>
  <c r="BK216" i="7"/>
  <c r="J176" i="7"/>
  <c r="BK145" i="7"/>
  <c r="BK198" i="7"/>
  <c r="BK142" i="7"/>
  <c r="J170" i="7"/>
  <c r="BK205" i="7"/>
  <c r="BK174" i="7"/>
  <c r="J212" i="7"/>
  <c r="BK190" i="7"/>
  <c r="J138" i="7"/>
  <c r="BK183" i="8"/>
  <c r="J224" i="8"/>
  <c r="J194" i="8"/>
  <c r="J149" i="8"/>
  <c r="BK194" i="8"/>
  <c r="BK212" i="8"/>
  <c r="BK151" i="8"/>
  <c r="J176" i="8"/>
  <c r="BK227" i="8"/>
  <c r="J202" i="8"/>
  <c r="BK180" i="8"/>
  <c r="J160" i="8"/>
  <c r="BK171" i="8"/>
  <c r="BK224" i="8"/>
  <c r="J168" i="8"/>
  <c r="BK248" i="9"/>
  <c r="BK200" i="9"/>
  <c r="J170" i="9"/>
  <c r="J135" i="9"/>
  <c r="BK222" i="9"/>
  <c r="J166" i="9"/>
  <c r="BK135" i="9"/>
  <c r="J206" i="9"/>
  <c r="J155" i="9"/>
  <c r="BK213" i="9"/>
  <c r="BK193" i="9"/>
  <c r="BK235" i="9"/>
  <c r="J199" i="9"/>
  <c r="J161" i="9"/>
  <c r="BK189" i="9"/>
  <c r="J175" i="9"/>
  <c r="BK210" i="9"/>
  <c r="BK178" i="9"/>
  <c r="J231" i="2"/>
  <c r="BK225" i="2"/>
  <c r="BK217" i="2"/>
  <c r="J211" i="2"/>
  <c r="BK205" i="2"/>
  <c r="BK200" i="2"/>
  <c r="BK196" i="2"/>
  <c r="BK193" i="2"/>
  <c r="BK186" i="2"/>
  <c r="BK182" i="2"/>
  <c r="J179" i="2"/>
  <c r="J176" i="2"/>
  <c r="BK173" i="2"/>
  <c r="BK170" i="2"/>
  <c r="BK165" i="2"/>
  <c r="J157" i="2"/>
  <c r="J149" i="2"/>
  <c r="BK140" i="2"/>
  <c r="J225" i="3"/>
  <c r="BK174" i="3"/>
  <c r="BK229" i="3"/>
  <c r="J203" i="3"/>
  <c r="BK167" i="3"/>
  <c r="J200" i="3"/>
  <c r="J181" i="3"/>
  <c r="J172" i="3"/>
  <c r="BK223" i="3"/>
  <c r="BK200" i="3"/>
  <c r="J167" i="3"/>
  <c r="J224" i="4"/>
  <c r="J196" i="4"/>
  <c r="J215" i="4"/>
  <c r="J170" i="4"/>
  <c r="BK140" i="4"/>
  <c r="J181" i="4"/>
  <c r="BK230" i="4"/>
  <c r="J197" i="4"/>
  <c r="J180" i="4"/>
  <c r="BK176" i="4"/>
  <c r="BK149" i="4"/>
  <c r="J213" i="4"/>
  <c r="BK185" i="4"/>
  <c r="J140" i="4"/>
  <c r="BK200" i="4"/>
  <c r="BK171" i="4"/>
  <c r="BK203" i="4"/>
  <c r="BK172" i="4"/>
  <c r="J149" i="4"/>
  <c r="BK207" i="4"/>
  <c r="J178" i="4"/>
  <c r="BK169" i="4"/>
  <c r="J220" i="5"/>
  <c r="J219" i="5"/>
  <c r="J216" i="5"/>
  <c r="J202" i="5"/>
  <c r="J201" i="5"/>
  <c r="J200" i="5"/>
  <c r="BK194" i="5"/>
  <c r="BK185" i="5"/>
  <c r="BK183" i="5"/>
  <c r="BK176" i="5"/>
  <c r="J162" i="5"/>
  <c r="BK156" i="5"/>
  <c r="J142" i="5"/>
  <c r="J230" i="5"/>
  <c r="J227" i="5"/>
  <c r="J211" i="5"/>
  <c r="J197" i="5"/>
  <c r="J192" i="5"/>
  <c r="J175" i="5"/>
  <c r="BK162" i="5"/>
  <c r="J140" i="5"/>
  <c r="BK203" i="5"/>
  <c r="J179" i="5"/>
  <c r="J155" i="5"/>
  <c r="BK145" i="5"/>
  <c r="J212" i="5"/>
  <c r="J190" i="5"/>
  <c r="BK168" i="5"/>
  <c r="BK155" i="5"/>
  <c r="BK216" i="5"/>
  <c r="BK212" i="5"/>
  <c r="J183" i="5"/>
  <c r="BK170" i="5"/>
  <c r="BK144" i="5"/>
  <c r="J210" i="5"/>
  <c r="BK190" i="5"/>
  <c r="J174" i="5"/>
  <c r="BK135" i="5"/>
  <c r="J205" i="5"/>
  <c r="J157" i="5"/>
  <c r="J173" i="5"/>
  <c r="J215" i="6"/>
  <c r="BK181" i="6"/>
  <c r="J155" i="6"/>
  <c r="BK216" i="6"/>
  <c r="BK173" i="6"/>
  <c r="J160" i="6"/>
  <c r="BK179" i="6"/>
  <c r="J142" i="6"/>
  <c r="J191" i="6"/>
  <c r="BK210" i="6"/>
  <c r="BK180" i="6"/>
  <c r="BK197" i="6"/>
  <c r="BK149" i="6"/>
  <c r="J198" i="6"/>
  <c r="J167" i="6"/>
  <c r="BK220" i="6"/>
  <c r="BK142" i="6"/>
  <c r="BK210" i="7"/>
  <c r="J145" i="7"/>
  <c r="BK201" i="7"/>
  <c r="J140" i="7"/>
  <c r="BK192" i="7"/>
  <c r="BK172" i="7"/>
  <c r="J219" i="7"/>
  <c r="BK179" i="7"/>
  <c r="BK151" i="7"/>
  <c r="BK183" i="7"/>
  <c r="BK207" i="7"/>
  <c r="J162" i="7"/>
  <c r="BK203" i="7"/>
  <c r="BK170" i="7"/>
  <c r="J216" i="7"/>
  <c r="J173" i="7"/>
  <c r="BK220" i="8"/>
  <c r="J227" i="8"/>
  <c r="BK197" i="8"/>
  <c r="BK156" i="8"/>
  <c r="BK185" i="8"/>
  <c r="J207" i="8"/>
  <c r="BK157" i="8"/>
  <c r="J213" i="8"/>
  <c r="BK196" i="8"/>
  <c r="J145" i="8"/>
  <c r="BK200" i="8"/>
  <c r="BK179" i="8"/>
  <c r="J144" i="8"/>
  <c r="BK167" i="8"/>
  <c r="J230" i="8"/>
  <c r="J178" i="8"/>
  <c r="J138" i="8"/>
  <c r="BK217" i="9"/>
  <c r="J165" i="9"/>
  <c r="BK137" i="9"/>
  <c r="J223" i="9"/>
  <c r="J181" i="9"/>
  <c r="BK146" i="9"/>
  <c r="J213" i="9"/>
  <c r="BK148" i="9"/>
  <c r="J211" i="9"/>
  <c r="J182" i="9"/>
  <c r="J220" i="9"/>
  <c r="J178" i="9"/>
  <c r="BK221" i="9"/>
  <c r="BK179" i="9"/>
  <c r="J225" i="9"/>
  <c r="BK201" i="9"/>
  <c r="J152" i="9"/>
  <c r="F36" i="2"/>
  <c r="J177" i="2"/>
  <c r="BK172" i="2"/>
  <c r="J169" i="2"/>
  <c r="BK162" i="2"/>
  <c r="BK155" i="2"/>
  <c r="BK147" i="2"/>
  <c r="J144" i="2"/>
  <c r="BK135" i="2"/>
  <c r="J219" i="3"/>
  <c r="BK206" i="3"/>
  <c r="BK201" i="3"/>
  <c r="BK193" i="3"/>
  <c r="J182" i="3"/>
  <c r="BK172" i="3"/>
  <c r="J177" i="3"/>
  <c r="J169" i="3"/>
  <c r="BK157" i="3"/>
  <c r="BK225" i="3"/>
  <c r="J211" i="3"/>
  <c r="J197" i="3"/>
  <c r="BK169" i="3"/>
  <c r="J156" i="3"/>
  <c r="BK212" i="3"/>
  <c r="BK160" i="3"/>
  <c r="J218" i="3"/>
  <c r="BK186" i="3"/>
  <c r="J157" i="3"/>
  <c r="J194" i="3"/>
  <c r="J160" i="3"/>
  <c r="J151" i="3"/>
  <c r="BK218" i="3"/>
  <c r="J180" i="3"/>
  <c r="BK135" i="3"/>
  <c r="J201" i="4"/>
  <c r="BK142" i="4"/>
  <c r="J189" i="4"/>
  <c r="J167" i="4"/>
  <c r="BK227" i="4"/>
  <c r="J185" i="4"/>
  <c r="J194" i="4"/>
  <c r="BK183" i="4"/>
  <c r="J179" i="4"/>
  <c r="J172" i="4"/>
  <c r="J145" i="4"/>
  <c r="BK135" i="4"/>
  <c r="J176" i="4"/>
  <c r="BK145" i="4"/>
  <c r="BK210" i="4"/>
  <c r="BK178" i="4"/>
  <c r="BK194" i="4"/>
  <c r="BK156" i="4"/>
  <c r="J226" i="4"/>
  <c r="BK201" i="4"/>
  <c r="BK165" i="5"/>
  <c r="BK210" i="5"/>
  <c r="BK174" i="5"/>
  <c r="BK198" i="5"/>
  <c r="BK151" i="5"/>
  <c r="J211" i="6"/>
  <c r="J174" i="6"/>
  <c r="J226" i="6"/>
  <c r="J205" i="6"/>
  <c r="BK168" i="6"/>
  <c r="BK230" i="6"/>
  <c r="J145" i="6"/>
  <c r="BK207" i="6"/>
  <c r="BK176" i="6"/>
  <c r="BK226" i="6"/>
  <c r="J192" i="6"/>
  <c r="J212" i="6"/>
  <c r="J170" i="6"/>
  <c r="J213" i="6"/>
  <c r="J175" i="6"/>
  <c r="J149" i="6"/>
  <c r="BK213" i="6"/>
  <c r="BK191" i="6"/>
  <c r="BK135" i="6"/>
  <c r="J181" i="7"/>
  <c r="J226" i="7"/>
  <c r="BK194" i="7"/>
  <c r="J224" i="7"/>
  <c r="BK181" i="7"/>
  <c r="J149" i="7"/>
  <c r="BK189" i="7"/>
  <c r="J155" i="7"/>
  <c r="BK202" i="7"/>
  <c r="J175" i="7"/>
  <c r="J205" i="7"/>
  <c r="BK230" i="7"/>
  <c r="J144" i="7"/>
  <c r="J198" i="7"/>
  <c r="BK169" i="7"/>
  <c r="J191" i="8"/>
  <c r="J167" i="8"/>
  <c r="BK203" i="8"/>
  <c r="J190" i="8"/>
  <c r="BK135" i="8"/>
  <c r="J151" i="8"/>
  <c r="BK165" i="8"/>
  <c r="BK219" i="8"/>
  <c r="BK181" i="8"/>
  <c r="J140" i="8"/>
  <c r="BK211" i="8"/>
  <c r="J185" i="8"/>
  <c r="J162" i="8"/>
  <c r="J173" i="8"/>
  <c r="BK230" i="8"/>
  <c r="BK189" i="8"/>
  <c r="BK145" i="8"/>
  <c r="J212" i="9"/>
  <c r="BK184" i="9"/>
  <c r="J146" i="9"/>
  <c r="BK244" i="9"/>
  <c r="J186" i="9"/>
  <c r="J144" i="9"/>
  <c r="J217" i="9"/>
  <c r="BK202" i="9"/>
  <c r="J202" i="9"/>
  <c r="BK181" i="9"/>
  <c r="BK157" i="9"/>
  <c r="BK211" i="9"/>
  <c r="BK170" i="9"/>
  <c r="BK139" i="9"/>
  <c r="J190" i="9"/>
  <c r="BK182" i="9"/>
  <c r="J231" i="9"/>
  <c r="J208" i="9"/>
  <c r="J177" i="9"/>
  <c r="BK227" i="2"/>
  <c r="BK220" i="2"/>
  <c r="J214" i="2"/>
  <c r="J212" i="2"/>
  <c r="J206" i="2"/>
  <c r="J204" i="2"/>
  <c r="J200" i="2"/>
  <c r="J196" i="2"/>
  <c r="J194" i="2"/>
  <c r="BK188" i="2"/>
  <c r="BK184" i="2"/>
  <c r="J181" i="2"/>
  <c r="BK177" i="2"/>
  <c r="J174" i="2"/>
  <c r="BK169" i="2"/>
  <c r="J162" i="2"/>
  <c r="BK156" i="2"/>
  <c r="BK149" i="2"/>
  <c r="BK138" i="2"/>
  <c r="F35" i="2"/>
  <c r="BK192" i="3"/>
  <c r="BK226" i="3"/>
  <c r="J201" i="3"/>
  <c r="BK162" i="3"/>
  <c r="BK219" i="3"/>
  <c r="BK197" i="3"/>
  <c r="J210" i="3"/>
  <c r="J155" i="3"/>
  <c r="BK171" i="3"/>
  <c r="J229" i="3"/>
  <c r="J209" i="3"/>
  <c r="BK182" i="3"/>
  <c r="BK145" i="3"/>
  <c r="BK205" i="4"/>
  <c r="J168" i="4"/>
  <c r="J198" i="4"/>
  <c r="BK168" i="4"/>
  <c r="BK219" i="4"/>
  <c r="J175" i="4"/>
  <c r="J212" i="4"/>
  <c r="BK151" i="4"/>
  <c r="J190" i="4"/>
  <c r="J171" i="4"/>
  <c r="J147" i="4"/>
  <c r="J226" i="5"/>
  <c r="BK205" i="5"/>
  <c r="J194" i="5"/>
  <c r="J181" i="5"/>
  <c r="J172" i="5"/>
  <c r="BK171" i="5"/>
  <c r="BK142" i="5"/>
  <c r="BK226" i="5"/>
  <c r="BK192" i="5"/>
  <c r="BK180" i="5"/>
  <c r="J171" i="5"/>
  <c r="BK149" i="5"/>
  <c r="J144" i="5"/>
  <c r="BK215" i="5"/>
  <c r="BK197" i="5"/>
  <c r="J176" i="5"/>
  <c r="BK167" i="5"/>
  <c r="BK138" i="5"/>
  <c r="BK227" i="5"/>
  <c r="BK213" i="5"/>
  <c r="BK202" i="5"/>
  <c r="BK179" i="5"/>
  <c r="J168" i="5"/>
  <c r="J145" i="5"/>
  <c r="J135" i="5"/>
  <c r="J207" i="5"/>
  <c r="BK191" i="5"/>
  <c r="J180" i="5"/>
  <c r="BK169" i="5"/>
  <c r="J215" i="5"/>
  <c r="J189" i="5"/>
  <c r="BK175" i="5"/>
  <c r="BK147" i="5"/>
  <c r="BK224" i="6"/>
  <c r="BK203" i="6"/>
  <c r="J171" i="6"/>
  <c r="BK219" i="6"/>
  <c r="J196" i="6"/>
  <c r="J169" i="6"/>
  <c r="J181" i="6"/>
  <c r="BK144" i="6"/>
  <c r="J168" i="6"/>
  <c r="BK211" i="6"/>
  <c r="J140" i="6"/>
  <c r="J185" i="6"/>
  <c r="BK165" i="6"/>
  <c r="J183" i="6"/>
  <c r="J157" i="6"/>
  <c r="BK140" i="6"/>
  <c r="BK174" i="6"/>
  <c r="BK211" i="7"/>
  <c r="J167" i="7"/>
  <c r="J213" i="7"/>
  <c r="J157" i="7"/>
  <c r="J215" i="7"/>
  <c r="BK173" i="7"/>
  <c r="J135" i="7"/>
  <c r="BK185" i="7"/>
  <c r="BK162" i="7"/>
  <c r="J201" i="7"/>
  <c r="J160" i="7"/>
  <c r="J183" i="7"/>
  <c r="J227" i="7"/>
  <c r="BK227" i="7"/>
  <c r="J200" i="7"/>
  <c r="J156" i="7"/>
  <c r="J180" i="8"/>
  <c r="J215" i="8"/>
  <c r="J172" i="8"/>
  <c r="J226" i="8"/>
  <c r="J157" i="8"/>
  <c r="BK201" i="8"/>
  <c r="BK155" i="8"/>
  <c r="BK198" i="8"/>
  <c r="BK174" i="8"/>
  <c r="J219" i="8"/>
  <c r="J197" i="8"/>
  <c r="BK170" i="8"/>
  <c r="BK202" i="8"/>
  <c r="J142" i="8"/>
  <c r="J196" i="8"/>
  <c r="J156" i="8"/>
  <c r="BK225" i="9"/>
  <c r="J189" i="9"/>
  <c r="J139" i="9"/>
  <c r="J235" i="9"/>
  <c r="BK185" i="9"/>
  <c r="BK149" i="9"/>
  <c r="J221" i="9"/>
  <c r="BK195" i="9"/>
  <c r="J142" i="9"/>
  <c r="J200" i="9"/>
  <c r="BK175" i="9"/>
  <c r="J244" i="9"/>
  <c r="J185" i="9"/>
  <c r="J149" i="9"/>
  <c r="J191" i="9"/>
  <c r="BK242" i="9"/>
  <c r="J195" i="9"/>
  <c r="BK161" i="9"/>
  <c r="J228" i="2"/>
  <c r="J221" i="2"/>
  <c r="BK216" i="2"/>
  <c r="BK213" i="2"/>
  <c r="BK206" i="2"/>
  <c r="BK203" i="2"/>
  <c r="BK199" i="2"/>
  <c r="BK195" i="2"/>
  <c r="BK192" i="2"/>
  <c r="J186" i="2"/>
  <c r="J182" i="2"/>
  <c r="J178" i="2"/>
  <c r="BK174" i="2"/>
  <c r="J171" i="2"/>
  <c r="BK168" i="2"/>
  <c r="J165" i="2"/>
  <c r="J156" i="2"/>
  <c r="BK145" i="2"/>
  <c r="BK142" i="2"/>
  <c r="J135" i="2"/>
  <c r="BK211" i="3"/>
  <c r="BK204" i="3"/>
  <c r="BK198" i="3"/>
  <c r="J191" i="3"/>
  <c r="BK179" i="3"/>
  <c r="BK170" i="3"/>
  <c r="J174" i="3"/>
  <c r="J162" i="3"/>
  <c r="J135" i="3"/>
  <c r="J223" i="3"/>
  <c r="BK203" i="3"/>
  <c r="BK181" i="3"/>
  <c r="BK168" i="3"/>
  <c r="J215" i="3"/>
  <c r="BK140" i="3"/>
  <c r="BK214" i="3"/>
  <c r="BK180" i="3"/>
  <c r="BK151" i="3"/>
  <c r="J192" i="3"/>
  <c r="J176" i="3"/>
  <c r="J138" i="3"/>
  <c r="J190" i="3"/>
  <c r="BK165" i="3"/>
  <c r="J216" i="4"/>
  <c r="J174" i="4"/>
  <c r="BK220" i="4"/>
  <c r="BK180" i="4"/>
  <c r="J157" i="4"/>
  <c r="BK211" i="4"/>
  <c r="BK162" i="4"/>
  <c r="J207" i="4"/>
  <c r="BK155" i="4"/>
  <c r="J191" i="4"/>
  <c r="BK157" i="4"/>
  <c r="J219" i="4"/>
  <c r="BK216" i="4"/>
  <c r="BK179" i="4"/>
  <c r="J227" i="4"/>
  <c r="BK175" i="4"/>
  <c r="BK147" i="4"/>
  <c r="J202" i="4"/>
  <c r="J183" i="4"/>
  <c r="J167" i="5"/>
  <c r="BK230" i="5"/>
  <c r="BK201" i="5"/>
  <c r="J149" i="5"/>
  <c r="BK172" i="5"/>
  <c r="BK200" i="6"/>
  <c r="J138" i="6"/>
  <c r="BK171" i="7"/>
  <c r="BK220" i="7"/>
  <c r="J185" i="7"/>
  <c r="J230" i="7"/>
  <c r="J191" i="7"/>
  <c r="J169" i="7"/>
  <c r="J211" i="7"/>
  <c r="J171" i="7"/>
  <c r="J142" i="7"/>
  <c r="BK165" i="7"/>
  <c r="BK200" i="7"/>
  <c r="BK155" i="7"/>
  <c r="J197" i="7"/>
  <c r="J168" i="7"/>
  <c r="J210" i="7"/>
  <c r="J189" i="7"/>
  <c r="BK226" i="8"/>
  <c r="J175" i="8"/>
  <c r="J205" i="8"/>
  <c r="BK192" i="8"/>
  <c r="BK140" i="8"/>
  <c r="BK142" i="8"/>
  <c r="BK190" i="8"/>
  <c r="BK138" i="8"/>
  <c r="BK178" i="8"/>
  <c r="J220" i="8"/>
  <c r="BK207" i="8"/>
  <c r="BK191" i="8"/>
  <c r="BK176" i="8"/>
  <c r="BK213" i="8"/>
  <c r="BK160" i="8"/>
  <c r="J179" i="8"/>
  <c r="BK149" i="8"/>
  <c r="BK204" i="9"/>
  <c r="J183" i="9"/>
  <c r="BK144" i="9"/>
  <c r="BK215" i="9"/>
  <c r="BK165" i="9"/>
  <c r="BK223" i="9"/>
  <c r="BK172" i="9"/>
  <c r="BK220" i="9"/>
  <c r="BK188" i="9"/>
  <c r="BK155" i="9"/>
  <c r="BK190" i="9"/>
  <c r="BK212" i="9"/>
  <c r="BK186" i="9"/>
  <c r="BK152" i="9"/>
  <c r="J184" i="9"/>
  <c r="J151" i="9"/>
  <c r="BK213" i="4"/>
  <c r="BK226" i="4"/>
  <c r="BK181" i="4"/>
  <c r="J155" i="4"/>
  <c r="J138" i="4"/>
  <c r="BK198" i="4"/>
  <c r="J170" i="5"/>
  <c r="BK211" i="5"/>
  <c r="J185" i="5"/>
  <c r="J165" i="5"/>
  <c r="J230" i="6"/>
  <c r="BK185" i="6"/>
  <c r="J165" i="6"/>
  <c r="J151" i="6"/>
  <c r="J207" i="6"/>
  <c r="J194" i="6"/>
  <c r="J172" i="6"/>
  <c r="BK151" i="6"/>
  <c r="J173" i="6"/>
  <c r="J135" i="6"/>
  <c r="J202" i="6"/>
  <c r="BK175" i="6"/>
  <c r="J147" i="6"/>
  <c r="J200" i="6"/>
  <c r="BK178" i="6"/>
  <c r="BK201" i="6"/>
  <c r="BK169" i="6"/>
  <c r="BK212" i="6"/>
  <c r="J189" i="6"/>
  <c r="BK171" i="6"/>
  <c r="BK145" i="6"/>
  <c r="J201" i="6"/>
  <c r="J176" i="6"/>
  <c r="BK215" i="7"/>
  <c r="J180" i="7"/>
  <c r="BK224" i="7"/>
  <c r="J147" i="7"/>
  <c r="BK196" i="7"/>
  <c r="BK156" i="7"/>
  <c r="J207" i="7"/>
  <c r="BK167" i="7"/>
  <c r="BK219" i="7"/>
  <c r="J179" i="7"/>
  <c r="BK140" i="7"/>
  <c r="J172" i="7"/>
  <c r="BK138" i="7"/>
  <c r="BK180" i="7"/>
  <c r="J165" i="7"/>
  <c r="J203" i="7"/>
  <c r="J178" i="7"/>
  <c r="J216" i="8"/>
  <c r="BK173" i="8"/>
  <c r="J201" i="8"/>
  <c r="J169" i="8"/>
  <c r="J210" i="8"/>
  <c r="J147" i="8"/>
  <c r="BK168" i="8"/>
  <c r="J200" i="8"/>
  <c r="BK169" i="8"/>
  <c r="J212" i="8"/>
  <c r="J192" i="8"/>
  <c r="BK172" i="8"/>
  <c r="J181" i="8"/>
  <c r="J135" i="8"/>
  <c r="BK205" i="8"/>
  <c r="J165" i="8"/>
  <c r="BK234" i="9"/>
  <c r="BK191" i="9"/>
  <c r="BK151" i="9"/>
  <c r="BK245" i="9"/>
  <c r="J210" i="9"/>
  <c r="BK142" i="9"/>
  <c r="J193" i="9"/>
  <c r="J242" i="9"/>
  <c r="J201" i="9"/>
  <c r="J179" i="9"/>
  <c r="J137" i="9"/>
  <c r="BK206" i="9"/>
  <c r="J234" i="9"/>
  <c r="J188" i="9"/>
  <c r="J167" i="9"/>
  <c r="J215" i="9"/>
  <c r="J180" i="9"/>
  <c r="J148" i="9"/>
  <c r="J34" i="2" l="1"/>
  <c r="R148" i="6"/>
  <c r="P166" i="6"/>
  <c r="P188" i="6"/>
  <c r="T214" i="6"/>
  <c r="P148" i="7"/>
  <c r="P166" i="7"/>
  <c r="T199" i="7"/>
  <c r="T223" i="7"/>
  <c r="R137" i="8"/>
  <c r="P154" i="8"/>
  <c r="BK177" i="8"/>
  <c r="J177" i="8" s="1"/>
  <c r="J106" i="8" s="1"/>
  <c r="P188" i="8"/>
  <c r="T141" i="9"/>
  <c r="P164" i="9"/>
  <c r="R187" i="9"/>
  <c r="T198" i="9"/>
  <c r="T137" i="2"/>
  <c r="T133" i="2" s="1"/>
  <c r="T148" i="2"/>
  <c r="BK180" i="2"/>
  <c r="J180" i="2" s="1"/>
  <c r="J106" i="2" s="1"/>
  <c r="R191" i="2"/>
  <c r="BK215" i="2"/>
  <c r="J215" i="2" s="1"/>
  <c r="J111" i="2" s="1"/>
  <c r="T224" i="2"/>
  <c r="BK148" i="3"/>
  <c r="J148" i="3" s="1"/>
  <c r="J100" i="3" s="1"/>
  <c r="R154" i="3"/>
  <c r="BK178" i="3"/>
  <c r="J178" i="3" s="1"/>
  <c r="J106" i="3" s="1"/>
  <c r="BK189" i="3"/>
  <c r="J189" i="3"/>
  <c r="J109" i="3" s="1"/>
  <c r="T199" i="3"/>
  <c r="R222" i="3"/>
  <c r="BK148" i="4"/>
  <c r="J148" i="4" s="1"/>
  <c r="J100" i="4" s="1"/>
  <c r="R154" i="4"/>
  <c r="P177" i="4"/>
  <c r="P188" i="4"/>
  <c r="T199" i="4"/>
  <c r="BK223" i="4"/>
  <c r="J223" i="4"/>
  <c r="J112" i="4" s="1"/>
  <c r="BK137" i="5"/>
  <c r="J137" i="5" s="1"/>
  <c r="J99" i="5" s="1"/>
  <c r="R148" i="5"/>
  <c r="BK166" i="5"/>
  <c r="J166" i="5" s="1"/>
  <c r="J105" i="5" s="1"/>
  <c r="T177" i="5"/>
  <c r="P199" i="5"/>
  <c r="P223" i="5"/>
  <c r="P148" i="6"/>
  <c r="R166" i="6"/>
  <c r="BK188" i="6"/>
  <c r="J188" i="6" s="1"/>
  <c r="J109" i="6" s="1"/>
  <c r="BK214" i="6"/>
  <c r="J214" i="6"/>
  <c r="J111" i="6" s="1"/>
  <c r="R137" i="7"/>
  <c r="R133" i="7" s="1"/>
  <c r="T154" i="7"/>
  <c r="P177" i="7"/>
  <c r="R199" i="7"/>
  <c r="P223" i="7"/>
  <c r="R141" i="9"/>
  <c r="BK176" i="9"/>
  <c r="J176" i="9"/>
  <c r="J105" i="9" s="1"/>
  <c r="BK209" i="9"/>
  <c r="J209" i="9" s="1"/>
  <c r="J110" i="9" s="1"/>
  <c r="BK137" i="2"/>
  <c r="J137" i="2"/>
  <c r="J99" i="2" s="1"/>
  <c r="R148" i="2"/>
  <c r="BK166" i="2"/>
  <c r="J166" i="2" s="1"/>
  <c r="J105" i="2" s="1"/>
  <c r="T180" i="2"/>
  <c r="P201" i="2"/>
  <c r="BK224" i="2"/>
  <c r="J224" i="2" s="1"/>
  <c r="J112" i="2" s="1"/>
  <c r="R137" i="3"/>
  <c r="BK154" i="3"/>
  <c r="J154" i="3" s="1"/>
  <c r="J101" i="3" s="1"/>
  <c r="R166" i="3"/>
  <c r="P189" i="3"/>
  <c r="P199" i="3"/>
  <c r="R213" i="3"/>
  <c r="P137" i="4"/>
  <c r="P133" i="4" s="1"/>
  <c r="T148" i="4"/>
  <c r="P166" i="4"/>
  <c r="R177" i="4"/>
  <c r="R188" i="4"/>
  <c r="BK214" i="4"/>
  <c r="J214" i="4"/>
  <c r="J111" i="4" s="1"/>
  <c r="T223" i="4"/>
  <c r="BK148" i="5"/>
  <c r="J148" i="5"/>
  <c r="J100" i="5" s="1"/>
  <c r="T148" i="5"/>
  <c r="BK177" i="5"/>
  <c r="J177" i="5"/>
  <c r="J106" i="5" s="1"/>
  <c r="R199" i="5"/>
  <c r="R214" i="5"/>
  <c r="P137" i="6"/>
  <c r="R154" i="6"/>
  <c r="BK177" i="6"/>
  <c r="J177" i="6"/>
  <c r="J106" i="6"/>
  <c r="BK199" i="6"/>
  <c r="J199" i="6" s="1"/>
  <c r="J110" i="6" s="1"/>
  <c r="R214" i="6"/>
  <c r="P137" i="7"/>
  <c r="P133" i="7" s="1"/>
  <c r="P154" i="7"/>
  <c r="R177" i="7"/>
  <c r="BK188" i="7"/>
  <c r="J188" i="7" s="1"/>
  <c r="J109" i="7" s="1"/>
  <c r="BK214" i="7"/>
  <c r="J214" i="7" s="1"/>
  <c r="J111" i="7" s="1"/>
  <c r="T137" i="8"/>
  <c r="R154" i="8"/>
  <c r="P177" i="8"/>
  <c r="T188" i="8"/>
  <c r="T199" i="8"/>
  <c r="P214" i="8"/>
  <c r="T214" i="8"/>
  <c r="P223" i="8"/>
  <c r="R223" i="8"/>
  <c r="T134" i="9"/>
  <c r="P156" i="9"/>
  <c r="T187" i="9"/>
  <c r="R198" i="9"/>
  <c r="R224" i="9"/>
  <c r="BK148" i="2"/>
  <c r="J148" i="2" s="1"/>
  <c r="J100" i="2" s="1"/>
  <c r="P154" i="2"/>
  <c r="P166" i="2"/>
  <c r="P163" i="2" s="1"/>
  <c r="R180" i="2"/>
  <c r="T191" i="2"/>
  <c r="P215" i="2"/>
  <c r="R224" i="2"/>
  <c r="T137" i="3"/>
  <c r="T154" i="3"/>
  <c r="P178" i="3"/>
  <c r="T189" i="3"/>
  <c r="P213" i="3"/>
  <c r="P222" i="3"/>
  <c r="P163" i="3" s="1"/>
  <c r="R137" i="4"/>
  <c r="R133" i="4" s="1"/>
  <c r="BK154" i="4"/>
  <c r="J154" i="4" s="1"/>
  <c r="J101" i="4" s="1"/>
  <c r="T166" i="4"/>
  <c r="T188" i="4"/>
  <c r="P214" i="4"/>
  <c r="R223" i="4"/>
  <c r="P148" i="5"/>
  <c r="T154" i="5"/>
  <c r="P177" i="5"/>
  <c r="BK188" i="5"/>
  <c r="J188" i="5"/>
  <c r="J109" i="5"/>
  <c r="T188" i="5"/>
  <c r="P214" i="5"/>
  <c r="T214" i="5"/>
  <c r="BK154" i="6"/>
  <c r="J154" i="6" s="1"/>
  <c r="J101" i="6" s="1"/>
  <c r="R177" i="6"/>
  <c r="R188" i="6"/>
  <c r="P214" i="6"/>
  <c r="BK154" i="7"/>
  <c r="J154" i="7"/>
  <c r="J101" i="7"/>
  <c r="R166" i="7"/>
  <c r="BK199" i="7"/>
  <c r="J199" i="7"/>
  <c r="J110" i="7"/>
  <c r="R223" i="7"/>
  <c r="BK148" i="8"/>
  <c r="J148" i="8"/>
  <c r="J100" i="8"/>
  <c r="T154" i="8"/>
  <c r="T166" i="8"/>
  <c r="R134" i="9"/>
  <c r="R156" i="9"/>
  <c r="P187" i="9"/>
  <c r="P224" i="9"/>
  <c r="BK241" i="9"/>
  <c r="J241" i="9"/>
  <c r="J112" i="9" s="1"/>
  <c r="P148" i="2"/>
  <c r="T154" i="2"/>
  <c r="P180" i="2"/>
  <c r="P191" i="2"/>
  <c r="T201" i="2"/>
  <c r="P224" i="2"/>
  <c r="P148" i="3"/>
  <c r="T148" i="3"/>
  <c r="P166" i="3"/>
  <c r="R178" i="3"/>
  <c r="R199" i="3"/>
  <c r="BK222" i="3"/>
  <c r="J222" i="3"/>
  <c r="J112" i="3"/>
  <c r="T137" i="4"/>
  <c r="T154" i="4"/>
  <c r="T133" i="4" s="1"/>
  <c r="BK177" i="4"/>
  <c r="J177" i="4" s="1"/>
  <c r="J106" i="4" s="1"/>
  <c r="BK199" i="4"/>
  <c r="J199" i="4"/>
  <c r="J110" i="4" s="1"/>
  <c r="T214" i="4"/>
  <c r="P137" i="5"/>
  <c r="P133" i="5"/>
  <c r="P154" i="5"/>
  <c r="T166" i="5"/>
  <c r="P188" i="5"/>
  <c r="R188" i="5"/>
  <c r="BK214" i="5"/>
  <c r="J214" i="5"/>
  <c r="J111" i="5"/>
  <c r="R223" i="5"/>
  <c r="BK148" i="6"/>
  <c r="J148" i="6"/>
  <c r="J100" i="6"/>
  <c r="P154" i="6"/>
  <c r="P199" i="6"/>
  <c r="P223" i="6"/>
  <c r="BK137" i="7"/>
  <c r="J137" i="7"/>
  <c r="J99" i="7" s="1"/>
  <c r="T148" i="7"/>
  <c r="T166" i="7"/>
  <c r="P199" i="7"/>
  <c r="BK223" i="7"/>
  <c r="J223" i="7"/>
  <c r="J112" i="7"/>
  <c r="BK137" i="8"/>
  <c r="J137" i="8" s="1"/>
  <c r="J99" i="8" s="1"/>
  <c r="T148" i="8"/>
  <c r="T133" i="8" s="1"/>
  <c r="R166" i="8"/>
  <c r="P134" i="9"/>
  <c r="BK164" i="9"/>
  <c r="J164" i="9"/>
  <c r="J101" i="9"/>
  <c r="R176" i="9"/>
  <c r="R173" i="9" s="1"/>
  <c r="P209" i="9"/>
  <c r="T224" i="9"/>
  <c r="P137" i="2"/>
  <c r="P133" i="2" s="1"/>
  <c r="P132" i="2" s="1"/>
  <c r="AU95" i="1" s="1"/>
  <c r="BK154" i="2"/>
  <c r="J154" i="2" s="1"/>
  <c r="J101" i="2" s="1"/>
  <c r="R166" i="2"/>
  <c r="BK191" i="2"/>
  <c r="J191" i="2" s="1"/>
  <c r="J109" i="2" s="1"/>
  <c r="BK201" i="2"/>
  <c r="J201" i="2" s="1"/>
  <c r="J110" i="2" s="1"/>
  <c r="T215" i="2"/>
  <c r="BK137" i="3"/>
  <c r="J137" i="3" s="1"/>
  <c r="J99" i="3" s="1"/>
  <c r="R148" i="3"/>
  <c r="BK166" i="3"/>
  <c r="J166" i="3" s="1"/>
  <c r="J105" i="3" s="1"/>
  <c r="T178" i="3"/>
  <c r="R189" i="3"/>
  <c r="BK213" i="3"/>
  <c r="J213" i="3" s="1"/>
  <c r="J111" i="3" s="1"/>
  <c r="T222" i="3"/>
  <c r="BK137" i="4"/>
  <c r="J137" i="4" s="1"/>
  <c r="J99" i="4" s="1"/>
  <c r="R148" i="4"/>
  <c r="BK166" i="4"/>
  <c r="J166" i="4" s="1"/>
  <c r="J105" i="4" s="1"/>
  <c r="T177" i="4"/>
  <c r="R199" i="4"/>
  <c r="P223" i="4"/>
  <c r="R137" i="5"/>
  <c r="R133" i="5"/>
  <c r="BK154" i="5"/>
  <c r="J154" i="5" s="1"/>
  <c r="J101" i="5" s="1"/>
  <c r="P166" i="5"/>
  <c r="P163" i="5" s="1"/>
  <c r="R177" i="5"/>
  <c r="T199" i="5"/>
  <c r="T223" i="5"/>
  <c r="T137" i="6"/>
  <c r="T133" i="6" s="1"/>
  <c r="BK166" i="6"/>
  <c r="J166" i="6"/>
  <c r="J105" i="6" s="1"/>
  <c r="T177" i="6"/>
  <c r="T199" i="6"/>
  <c r="R223" i="6"/>
  <c r="T137" i="7"/>
  <c r="T133" i="7" s="1"/>
  <c r="R154" i="7"/>
  <c r="BK177" i="7"/>
  <c r="J177" i="7" s="1"/>
  <c r="J106" i="7" s="1"/>
  <c r="T188" i="7"/>
  <c r="T214" i="7"/>
  <c r="P148" i="8"/>
  <c r="BK166" i="8"/>
  <c r="R177" i="8"/>
  <c r="R188" i="8"/>
  <c r="R199" i="8"/>
  <c r="BK134" i="9"/>
  <c r="J134" i="9"/>
  <c r="J98" i="9"/>
  <c r="BK156" i="9"/>
  <c r="J156" i="9" s="1"/>
  <c r="J100" i="9" s="1"/>
  <c r="R164" i="9"/>
  <c r="BK187" i="9"/>
  <c r="J187" i="9" s="1"/>
  <c r="J106" i="9" s="1"/>
  <c r="BK198" i="9"/>
  <c r="J198" i="9" s="1"/>
  <c r="J109" i="9" s="1"/>
  <c r="R209" i="9"/>
  <c r="P241" i="9"/>
  <c r="R137" i="2"/>
  <c r="R133" i="2" s="1"/>
  <c r="R154" i="2"/>
  <c r="T166" i="2"/>
  <c r="T163" i="2" s="1"/>
  <c r="R201" i="2"/>
  <c r="R215" i="2"/>
  <c r="P137" i="3"/>
  <c r="P133" i="3" s="1"/>
  <c r="P154" i="3"/>
  <c r="T166" i="3"/>
  <c r="T163" i="3" s="1"/>
  <c r="BK199" i="3"/>
  <c r="J199" i="3"/>
  <c r="J110" i="3" s="1"/>
  <c r="T213" i="3"/>
  <c r="P148" i="4"/>
  <c r="P154" i="4"/>
  <c r="R166" i="4"/>
  <c r="R163" i="4" s="1"/>
  <c r="BK188" i="4"/>
  <c r="J188" i="4"/>
  <c r="J109" i="4" s="1"/>
  <c r="P199" i="4"/>
  <c r="R214" i="4"/>
  <c r="T137" i="5"/>
  <c r="T133" i="5" s="1"/>
  <c r="R154" i="5"/>
  <c r="R166" i="5"/>
  <c r="R163" i="5"/>
  <c r="BK199" i="5"/>
  <c r="J199" i="5" s="1"/>
  <c r="J110" i="5" s="1"/>
  <c r="BK223" i="5"/>
  <c r="J223" i="5" s="1"/>
  <c r="J112" i="5" s="1"/>
  <c r="R137" i="6"/>
  <c r="R133" i="6"/>
  <c r="T154" i="6"/>
  <c r="P177" i="6"/>
  <c r="T188" i="6"/>
  <c r="BK223" i="6"/>
  <c r="J223" i="6" s="1"/>
  <c r="J112" i="6" s="1"/>
  <c r="BK148" i="7"/>
  <c r="J148" i="7"/>
  <c r="J100" i="7" s="1"/>
  <c r="T177" i="7"/>
  <c r="P188" i="7"/>
  <c r="R214" i="7"/>
  <c r="P137" i="8"/>
  <c r="P133" i="8" s="1"/>
  <c r="BK154" i="8"/>
  <c r="J154" i="8"/>
  <c r="J101" i="8" s="1"/>
  <c r="T177" i="8"/>
  <c r="BK199" i="8"/>
  <c r="J199" i="8"/>
  <c r="J110" i="8" s="1"/>
  <c r="P199" i="8"/>
  <c r="BK214" i="8"/>
  <c r="J214" i="8"/>
  <c r="J111" i="8" s="1"/>
  <c r="R214" i="8"/>
  <c r="BK223" i="8"/>
  <c r="J223" i="8"/>
  <c r="J112" i="8" s="1"/>
  <c r="T223" i="8"/>
  <c r="BK141" i="9"/>
  <c r="J141" i="9"/>
  <c r="J99" i="9" s="1"/>
  <c r="T156" i="9"/>
  <c r="T176" i="9"/>
  <c r="BK224" i="9"/>
  <c r="J224" i="9" s="1"/>
  <c r="J111" i="9" s="1"/>
  <c r="T241" i="9"/>
  <c r="BK137" i="6"/>
  <c r="J137" i="6" s="1"/>
  <c r="J99" i="6" s="1"/>
  <c r="T148" i="6"/>
  <c r="T166" i="6"/>
  <c r="T163" i="6" s="1"/>
  <c r="R199" i="6"/>
  <c r="T223" i="6"/>
  <c r="R148" i="7"/>
  <c r="BK166" i="7"/>
  <c r="R188" i="7"/>
  <c r="P214" i="7"/>
  <c r="R148" i="8"/>
  <c r="R133" i="8" s="1"/>
  <c r="P166" i="8"/>
  <c r="P163" i="8"/>
  <c r="BK188" i="8"/>
  <c r="J188" i="8" s="1"/>
  <c r="J109" i="8" s="1"/>
  <c r="P141" i="9"/>
  <c r="T164" i="9"/>
  <c r="P176" i="9"/>
  <c r="P173" i="9" s="1"/>
  <c r="P198" i="9"/>
  <c r="T209" i="9"/>
  <c r="T173" i="9" s="1"/>
  <c r="R241" i="9"/>
  <c r="BK161" i="8"/>
  <c r="J161" i="8"/>
  <c r="J102" i="8"/>
  <c r="BK161" i="2"/>
  <c r="J161" i="2" s="1"/>
  <c r="J102" i="2" s="1"/>
  <c r="BK185" i="2"/>
  <c r="J185" i="2" s="1"/>
  <c r="J107" i="2" s="1"/>
  <c r="BK164" i="4"/>
  <c r="J164" i="4"/>
  <c r="J104" i="4" s="1"/>
  <c r="BK134" i="5"/>
  <c r="BK194" i="9"/>
  <c r="J194" i="9"/>
  <c r="J108" i="9"/>
  <c r="BK183" i="3"/>
  <c r="J183" i="3" s="1"/>
  <c r="J107" i="3" s="1"/>
  <c r="BK184" i="4"/>
  <c r="J184" i="4" s="1"/>
  <c r="J108" i="4" s="1"/>
  <c r="BK161" i="5"/>
  <c r="BK133" i="5" s="1"/>
  <c r="J133" i="5" s="1"/>
  <c r="J97" i="5" s="1"/>
  <c r="J161" i="5"/>
  <c r="J102" i="5" s="1"/>
  <c r="BK182" i="6"/>
  <c r="J182" i="6"/>
  <c r="J107" i="6"/>
  <c r="BK164" i="8"/>
  <c r="J164" i="8" s="1"/>
  <c r="J104" i="8" s="1"/>
  <c r="BK182" i="8"/>
  <c r="J182" i="8" s="1"/>
  <c r="J107" i="8" s="1"/>
  <c r="BK171" i="9"/>
  <c r="J171" i="9"/>
  <c r="J102" i="9" s="1"/>
  <c r="BK192" i="9"/>
  <c r="J192" i="9"/>
  <c r="J107" i="9"/>
  <c r="BK164" i="3"/>
  <c r="J164" i="3" s="1"/>
  <c r="J104" i="3" s="1"/>
  <c r="BK161" i="4"/>
  <c r="J161" i="4" s="1"/>
  <c r="J102" i="4" s="1"/>
  <c r="BK164" i="5"/>
  <c r="J164" i="5"/>
  <c r="J104" i="5" s="1"/>
  <c r="J92" i="6"/>
  <c r="BK161" i="6"/>
  <c r="J161" i="6"/>
  <c r="J102" i="6" s="1"/>
  <c r="BK164" i="6"/>
  <c r="J164" i="6"/>
  <c r="J104" i="6"/>
  <c r="BK184" i="7"/>
  <c r="J184" i="7"/>
  <c r="J108" i="7"/>
  <c r="BK184" i="8"/>
  <c r="J184" i="8" s="1"/>
  <c r="J108" i="8" s="1"/>
  <c r="BK174" i="9"/>
  <c r="J174" i="9"/>
  <c r="J104" i="9" s="1"/>
  <c r="BK164" i="2"/>
  <c r="J164" i="2"/>
  <c r="J104" i="2"/>
  <c r="BK161" i="3"/>
  <c r="J161" i="3"/>
  <c r="J102" i="3"/>
  <c r="BK185" i="3"/>
  <c r="J185" i="3" s="1"/>
  <c r="J108" i="3" s="1"/>
  <c r="BK134" i="4"/>
  <c r="J134" i="4"/>
  <c r="J98" i="4" s="1"/>
  <c r="BK134" i="6"/>
  <c r="J134" i="6"/>
  <c r="J98" i="6"/>
  <c r="BK184" i="6"/>
  <c r="J184" i="6"/>
  <c r="J108" i="6"/>
  <c r="BK182" i="7"/>
  <c r="J182" i="7" s="1"/>
  <c r="J107" i="7" s="1"/>
  <c r="BK134" i="2"/>
  <c r="J134" i="2"/>
  <c r="J98" i="2" s="1"/>
  <c r="BK187" i="2"/>
  <c r="J187" i="2"/>
  <c r="J108" i="2"/>
  <c r="BK134" i="3"/>
  <c r="J134" i="3"/>
  <c r="J98" i="3"/>
  <c r="BK182" i="4"/>
  <c r="J182" i="4" s="1"/>
  <c r="J107" i="4" s="1"/>
  <c r="BK182" i="5"/>
  <c r="J182" i="5"/>
  <c r="J107" i="5" s="1"/>
  <c r="BK184" i="5"/>
  <c r="J184" i="5"/>
  <c r="J108" i="5"/>
  <c r="BK134" i="7"/>
  <c r="J134" i="7"/>
  <c r="J98" i="7"/>
  <c r="BK161" i="7"/>
  <c r="J161" i="7" s="1"/>
  <c r="J102" i="7" s="1"/>
  <c r="BK164" i="7"/>
  <c r="J164" i="7"/>
  <c r="J104" i="7" s="1"/>
  <c r="BK134" i="8"/>
  <c r="J134" i="8"/>
  <c r="J98" i="8"/>
  <c r="J166" i="8"/>
  <c r="J105" i="8"/>
  <c r="J126" i="9"/>
  <c r="BE142" i="9"/>
  <c r="BE157" i="9"/>
  <c r="BE165" i="9"/>
  <c r="BE181" i="9"/>
  <c r="BE185" i="9"/>
  <c r="BE189" i="9"/>
  <c r="BE202" i="9"/>
  <c r="BE212" i="9"/>
  <c r="BE213" i="9"/>
  <c r="BE235" i="9"/>
  <c r="BE242" i="9"/>
  <c r="BE244" i="9"/>
  <c r="BE248" i="9"/>
  <c r="J92" i="9"/>
  <c r="BE139" i="9"/>
  <c r="BE159" i="9"/>
  <c r="BE201" i="9"/>
  <c r="BE220" i="9"/>
  <c r="BE223" i="9"/>
  <c r="BE225" i="9"/>
  <c r="F92" i="9"/>
  <c r="BE135" i="9"/>
  <c r="BE180" i="9"/>
  <c r="BE183" i="9"/>
  <c r="BE193" i="9"/>
  <c r="BE195" i="9"/>
  <c r="BE215" i="9"/>
  <c r="BE217" i="9"/>
  <c r="BE231" i="9"/>
  <c r="BE234" i="9"/>
  <c r="BE144" i="9"/>
  <c r="BE151" i="9"/>
  <c r="BE182" i="9"/>
  <c r="E122" i="9"/>
  <c r="J128" i="9"/>
  <c r="BE146" i="9"/>
  <c r="BE166" i="9"/>
  <c r="BE170" i="9"/>
  <c r="BE172" i="9"/>
  <c r="BE184" i="9"/>
  <c r="BE199" i="9"/>
  <c r="BE204" i="9"/>
  <c r="BE206" i="9"/>
  <c r="BE210" i="9"/>
  <c r="BE222" i="9"/>
  <c r="BE137" i="9"/>
  <c r="BE161" i="9"/>
  <c r="BE167" i="9"/>
  <c r="BE177" i="9"/>
  <c r="BE178" i="9"/>
  <c r="BE179" i="9"/>
  <c r="BE186" i="9"/>
  <c r="BE188" i="9"/>
  <c r="BE190" i="9"/>
  <c r="BE191" i="9"/>
  <c r="BE152" i="9"/>
  <c r="BE200" i="9"/>
  <c r="BE207" i="9"/>
  <c r="BE208" i="9"/>
  <c r="BE211" i="9"/>
  <c r="BE221" i="9"/>
  <c r="BE148" i="9"/>
  <c r="BE149" i="9"/>
  <c r="BE155" i="9"/>
  <c r="BE175" i="9"/>
  <c r="BE245" i="9"/>
  <c r="BK133" i="7"/>
  <c r="F92" i="8"/>
  <c r="BE142" i="8"/>
  <c r="BE180" i="8"/>
  <c r="BE200" i="8"/>
  <c r="BE202" i="8"/>
  <c r="BE207" i="8"/>
  <c r="BE212" i="8"/>
  <c r="BE213" i="8"/>
  <c r="BE220" i="8"/>
  <c r="BE230" i="8"/>
  <c r="J166" i="7"/>
  <c r="J105" i="7"/>
  <c r="E122" i="8"/>
  <c r="BE145" i="8"/>
  <c r="BE149" i="8"/>
  <c r="BE168" i="8"/>
  <c r="BE169" i="8"/>
  <c r="BE183" i="8"/>
  <c r="BE185" i="8"/>
  <c r="BE190" i="8"/>
  <c r="BE192" i="8"/>
  <c r="BE194" i="8"/>
  <c r="BE197" i="8"/>
  <c r="BE198" i="8"/>
  <c r="BE210" i="8"/>
  <c r="BE226" i="8"/>
  <c r="J91" i="8"/>
  <c r="J92" i="8"/>
  <c r="BE151" i="8"/>
  <c r="BE157" i="8"/>
  <c r="BE160" i="8"/>
  <c r="BE165" i="8"/>
  <c r="BE211" i="8"/>
  <c r="BE144" i="8"/>
  <c r="BE147" i="8"/>
  <c r="BE170" i="8"/>
  <c r="BE171" i="8"/>
  <c r="BE172" i="8"/>
  <c r="BE179" i="8"/>
  <c r="BE224" i="8"/>
  <c r="BE138" i="8"/>
  <c r="BE155" i="8"/>
  <c r="BE162" i="8"/>
  <c r="BE173" i="8"/>
  <c r="BE174" i="8"/>
  <c r="BE175" i="8"/>
  <c r="BE191" i="8"/>
  <c r="BE196" i="8"/>
  <c r="BE205" i="8"/>
  <c r="BE215" i="8"/>
  <c r="BE216" i="8"/>
  <c r="BE167" i="8"/>
  <c r="BE176" i="8"/>
  <c r="BE178" i="8"/>
  <c r="BE181" i="8"/>
  <c r="BE219" i="8"/>
  <c r="J89" i="8"/>
  <c r="BE135" i="8"/>
  <c r="BE140" i="8"/>
  <c r="BE156" i="8"/>
  <c r="BE189" i="8"/>
  <c r="BE201" i="8"/>
  <c r="BE203" i="8"/>
  <c r="BE227" i="8"/>
  <c r="J91" i="7"/>
  <c r="F129" i="7"/>
  <c r="BE144" i="7"/>
  <c r="BE145" i="7"/>
  <c r="BE147" i="7"/>
  <c r="BE160" i="7"/>
  <c r="BE176" i="7"/>
  <c r="BE181" i="7"/>
  <c r="BE185" i="7"/>
  <c r="BE205" i="7"/>
  <c r="BE230" i="7"/>
  <c r="BE157" i="7"/>
  <c r="BE162" i="7"/>
  <c r="BE172" i="7"/>
  <c r="BE183" i="7"/>
  <c r="BE190" i="7"/>
  <c r="BE198" i="7"/>
  <c r="BE201" i="7"/>
  <c r="BE210" i="7"/>
  <c r="BE212" i="7"/>
  <c r="J129" i="7"/>
  <c r="BE167" i="7"/>
  <c r="BE168" i="7"/>
  <c r="BE169" i="7"/>
  <c r="BE192" i="7"/>
  <c r="BE197" i="7"/>
  <c r="BE202" i="7"/>
  <c r="BE216" i="7"/>
  <c r="BE224" i="7"/>
  <c r="BE135" i="7"/>
  <c r="BE138" i="7"/>
  <c r="BE156" i="7"/>
  <c r="BE170" i="7"/>
  <c r="BE189" i="7"/>
  <c r="BE191" i="7"/>
  <c r="BE215" i="7"/>
  <c r="BE226" i="7"/>
  <c r="J89" i="7"/>
  <c r="BE165" i="7"/>
  <c r="BE175" i="7"/>
  <c r="BE194" i="7"/>
  <c r="BE196" i="7"/>
  <c r="BE203" i="7"/>
  <c r="BE213" i="7"/>
  <c r="BK163" i="6"/>
  <c r="J163" i="6"/>
  <c r="J103" i="6" s="1"/>
  <c r="E85" i="7"/>
  <c r="BE140" i="7"/>
  <c r="BE171" i="7"/>
  <c r="BE174" i="7"/>
  <c r="BE179" i="7"/>
  <c r="BE180" i="7"/>
  <c r="BE207" i="7"/>
  <c r="BE149" i="7"/>
  <c r="BE155" i="7"/>
  <c r="BE211" i="7"/>
  <c r="BK133" i="6"/>
  <c r="J133" i="6" s="1"/>
  <c r="J97" i="6" s="1"/>
  <c r="BE142" i="7"/>
  <c r="BE151" i="7"/>
  <c r="BE173" i="7"/>
  <c r="BE178" i="7"/>
  <c r="BE200" i="7"/>
  <c r="BE219" i="7"/>
  <c r="BE220" i="7"/>
  <c r="BE227" i="7"/>
  <c r="BK163" i="5"/>
  <c r="J163" i="5"/>
  <c r="J103" i="5" s="1"/>
  <c r="BE151" i="6"/>
  <c r="BE160" i="6"/>
  <c r="BE168" i="6"/>
  <c r="BE197" i="6"/>
  <c r="BE211" i="6"/>
  <c r="J128" i="6"/>
  <c r="BE135" i="6"/>
  <c r="BE156" i="6"/>
  <c r="BE192" i="6"/>
  <c r="BE194" i="6"/>
  <c r="BE220" i="6"/>
  <c r="J134" i="5"/>
  <c r="J98" i="5"/>
  <c r="J89" i="6"/>
  <c r="E122" i="6"/>
  <c r="F129" i="6"/>
  <c r="BE140" i="6"/>
  <c r="BE174" i="6"/>
  <c r="BE176" i="6"/>
  <c r="BE198" i="6"/>
  <c r="BE203" i="6"/>
  <c r="BE205" i="6"/>
  <c r="BE210" i="6"/>
  <c r="BE215" i="6"/>
  <c r="BE227" i="6"/>
  <c r="BE162" i="6"/>
  <c r="BE173" i="6"/>
  <c r="BE183" i="6"/>
  <c r="BE185" i="6"/>
  <c r="BE196" i="6"/>
  <c r="BE213" i="6"/>
  <c r="BE142" i="6"/>
  <c r="BE165" i="6"/>
  <c r="BE170" i="6"/>
  <c r="BE171" i="6"/>
  <c r="BE181" i="6"/>
  <c r="BE212" i="6"/>
  <c r="BE230" i="6"/>
  <c r="BE167" i="6"/>
  <c r="BE169" i="6"/>
  <c r="BE175" i="6"/>
  <c r="BE189" i="6"/>
  <c r="BE190" i="6"/>
  <c r="BE200" i="6"/>
  <c r="BE207" i="6"/>
  <c r="BE216" i="6"/>
  <c r="BE219" i="6"/>
  <c r="BE224" i="6"/>
  <c r="BE226" i="6"/>
  <c r="BE138" i="6"/>
  <c r="BE149" i="6"/>
  <c r="BE155" i="6"/>
  <c r="BE157" i="6"/>
  <c r="BE179" i="6"/>
  <c r="BE180" i="6"/>
  <c r="BE191" i="6"/>
  <c r="BE202" i="6"/>
  <c r="BE144" i="6"/>
  <c r="BE145" i="6"/>
  <c r="BE147" i="6"/>
  <c r="BE172" i="6"/>
  <c r="BE178" i="6"/>
  <c r="BE201" i="6"/>
  <c r="BK133" i="4"/>
  <c r="J133" i="4"/>
  <c r="J97" i="4"/>
  <c r="J129" i="5"/>
  <c r="BE183" i="5"/>
  <c r="BE189" i="5"/>
  <c r="BE190" i="5"/>
  <c r="BE194" i="5"/>
  <c r="BE196" i="5"/>
  <c r="BE201" i="5"/>
  <c r="BE203" i="5"/>
  <c r="BE205" i="5"/>
  <c r="BE210" i="5"/>
  <c r="BE211" i="5"/>
  <c r="BE226" i="5"/>
  <c r="BE230" i="5"/>
  <c r="BE162" i="5"/>
  <c r="BE170" i="5"/>
  <c r="BE202" i="5"/>
  <c r="BK163" i="4"/>
  <c r="J163" i="4"/>
  <c r="J103" i="4"/>
  <c r="F92" i="5"/>
  <c r="BE142" i="5"/>
  <c r="BE147" i="5"/>
  <c r="BE160" i="5"/>
  <c r="BE185" i="5"/>
  <c r="BE200" i="5"/>
  <c r="BE216" i="5"/>
  <c r="J89" i="5"/>
  <c r="E122" i="5"/>
  <c r="BE140" i="5"/>
  <c r="BE165" i="5"/>
  <c r="BE172" i="5"/>
  <c r="BE173" i="5"/>
  <c r="BE175" i="5"/>
  <c r="BE176" i="5"/>
  <c r="BE192" i="5"/>
  <c r="BE198" i="5"/>
  <c r="BE224" i="5"/>
  <c r="BE149" i="5"/>
  <c r="BE151" i="5"/>
  <c r="BE171" i="5"/>
  <c r="BE178" i="5"/>
  <c r="BE179" i="5"/>
  <c r="J91" i="5"/>
  <c r="BE157" i="5"/>
  <c r="BE167" i="5"/>
  <c r="BE168" i="5"/>
  <c r="BE169" i="5"/>
  <c r="BE207" i="5"/>
  <c r="BE212" i="5"/>
  <c r="BE215" i="5"/>
  <c r="BE219" i="5"/>
  <c r="BE135" i="5"/>
  <c r="BE144" i="5"/>
  <c r="BE145" i="5"/>
  <c r="BE156" i="5"/>
  <c r="BE220" i="5"/>
  <c r="BE138" i="5"/>
  <c r="BE155" i="5"/>
  <c r="BE174" i="5"/>
  <c r="BE180" i="5"/>
  <c r="BE181" i="5"/>
  <c r="BE191" i="5"/>
  <c r="BE197" i="5"/>
  <c r="BE213" i="5"/>
  <c r="BE227" i="5"/>
  <c r="E85" i="4"/>
  <c r="F92" i="4"/>
  <c r="J126" i="4"/>
  <c r="BE135" i="4"/>
  <c r="BE157" i="4"/>
  <c r="BE213" i="4"/>
  <c r="BE215" i="4"/>
  <c r="BK133" i="3"/>
  <c r="J133" i="3"/>
  <c r="J97" i="3"/>
  <c r="BE142" i="4"/>
  <c r="BE168" i="4"/>
  <c r="BE179" i="4"/>
  <c r="BE185" i="4"/>
  <c r="BE198" i="4"/>
  <c r="BE201" i="4"/>
  <c r="BE212" i="4"/>
  <c r="BK163" i="3"/>
  <c r="J163" i="3" s="1"/>
  <c r="J103" i="3" s="1"/>
  <c r="J129" i="4"/>
  <c r="BE140" i="4"/>
  <c r="BE173" i="4"/>
  <c r="BE174" i="4"/>
  <c r="BE189" i="4"/>
  <c r="BE194" i="4"/>
  <c r="BE196" i="4"/>
  <c r="BE151" i="4"/>
  <c r="BE155" i="4"/>
  <c r="BE162" i="4"/>
  <c r="BE171" i="4"/>
  <c r="BE172" i="4"/>
  <c r="BE178" i="4"/>
  <c r="BE203" i="4"/>
  <c r="BE207" i="4"/>
  <c r="BE210" i="4"/>
  <c r="BE211" i="4"/>
  <c r="BE220" i="4"/>
  <c r="BE227" i="4"/>
  <c r="BE230" i="4"/>
  <c r="BE170" i="4"/>
  <c r="BE216" i="4"/>
  <c r="BE219" i="4"/>
  <c r="BE224" i="4"/>
  <c r="BE226" i="4"/>
  <c r="J91" i="4"/>
  <c r="BE138" i="4"/>
  <c r="BE144" i="4"/>
  <c r="BE145" i="4"/>
  <c r="BE149" i="4"/>
  <c r="BE167" i="4"/>
  <c r="BE169" i="4"/>
  <c r="BE197" i="4"/>
  <c r="BE200" i="4"/>
  <c r="BE202" i="4"/>
  <c r="BE205" i="4"/>
  <c r="BE147" i="4"/>
  <c r="BE156" i="4"/>
  <c r="BE165" i="4"/>
  <c r="BE175" i="4"/>
  <c r="BE176" i="4"/>
  <c r="BE181" i="4"/>
  <c r="BE183" i="4"/>
  <c r="BE191" i="4"/>
  <c r="BE192" i="4"/>
  <c r="BE160" i="4"/>
  <c r="BE180" i="4"/>
  <c r="BE190" i="4"/>
  <c r="BK163" i="2"/>
  <c r="J163" i="2" s="1"/>
  <c r="J103" i="2" s="1"/>
  <c r="E122" i="3"/>
  <c r="BE155" i="3"/>
  <c r="BE156" i="3"/>
  <c r="BE184" i="3"/>
  <c r="BE196" i="3"/>
  <c r="BE203" i="3"/>
  <c r="BE204" i="3"/>
  <c r="BE215" i="3"/>
  <c r="BE226" i="3"/>
  <c r="BE229" i="3"/>
  <c r="F92" i="3"/>
  <c r="BE174" i="3"/>
  <c r="J89" i="3"/>
  <c r="BE135" i="3"/>
  <c r="BE167" i="3"/>
  <c r="BE168" i="3"/>
  <c r="BE169" i="3"/>
  <c r="BE170" i="3"/>
  <c r="BE171" i="3"/>
  <c r="BE172" i="3"/>
  <c r="BE182" i="3"/>
  <c r="BE190" i="3"/>
  <c r="BE206" i="3"/>
  <c r="BE214" i="3"/>
  <c r="BE218" i="3"/>
  <c r="BE165" i="3"/>
  <c r="BE175" i="3"/>
  <c r="BE176" i="3"/>
  <c r="BE200" i="3"/>
  <c r="BE201" i="3"/>
  <c r="BE209" i="3"/>
  <c r="BE211" i="3"/>
  <c r="BE225" i="3"/>
  <c r="J128" i="3"/>
  <c r="BE144" i="3"/>
  <c r="BE194" i="3"/>
  <c r="BE198" i="3"/>
  <c r="J92" i="3"/>
  <c r="BE138" i="3"/>
  <c r="BE142" i="3"/>
  <c r="BE157" i="3"/>
  <c r="BE160" i="3"/>
  <c r="BE177" i="3"/>
  <c r="BE186" i="3"/>
  <c r="BE191" i="3"/>
  <c r="BE193" i="3"/>
  <c r="BE202" i="3"/>
  <c r="BE212" i="3"/>
  <c r="BE219" i="3"/>
  <c r="BE145" i="3"/>
  <c r="BE147" i="3"/>
  <c r="BE149" i="3"/>
  <c r="BE173" i="3"/>
  <c r="BE179" i="3"/>
  <c r="BE140" i="3"/>
  <c r="BE151" i="3"/>
  <c r="BE162" i="3"/>
  <c r="BE180" i="3"/>
  <c r="BE181" i="3"/>
  <c r="BE192" i="3"/>
  <c r="BE197" i="3"/>
  <c r="BE210" i="3"/>
  <c r="BE223" i="3"/>
  <c r="BC95" i="1"/>
  <c r="AW95" i="1"/>
  <c r="BD95" i="1"/>
  <c r="BB95" i="1"/>
  <c r="E85" i="2"/>
  <c r="J89" i="2"/>
  <c r="J91" i="2"/>
  <c r="F92" i="2"/>
  <c r="J92" i="2"/>
  <c r="BE135" i="2"/>
  <c r="BE138" i="2"/>
  <c r="BE140" i="2"/>
  <c r="BE142" i="2"/>
  <c r="BE144" i="2"/>
  <c r="BE145" i="2"/>
  <c r="BE147" i="2"/>
  <c r="BE149" i="2"/>
  <c r="BE151" i="2"/>
  <c r="BE155" i="2"/>
  <c r="BE156" i="2"/>
  <c r="BE157" i="2"/>
  <c r="BE160" i="2"/>
  <c r="BE162" i="2"/>
  <c r="BE165" i="2"/>
  <c r="BE167" i="2"/>
  <c r="BE168" i="2"/>
  <c r="BE169" i="2"/>
  <c r="BE170" i="2"/>
  <c r="BE171" i="2"/>
  <c r="BE172" i="2"/>
  <c r="BE173" i="2"/>
  <c r="BE174" i="2"/>
  <c r="BE175" i="2"/>
  <c r="BE176" i="2"/>
  <c r="BE177" i="2"/>
  <c r="BE178" i="2"/>
  <c r="BE179" i="2"/>
  <c r="BE181" i="2"/>
  <c r="BE182" i="2"/>
  <c r="BE183" i="2"/>
  <c r="BE184" i="2"/>
  <c r="BE186" i="2"/>
  <c r="BE188" i="2"/>
  <c r="BE192" i="2"/>
  <c r="BE193" i="2"/>
  <c r="BE194" i="2"/>
  <c r="BE195" i="2"/>
  <c r="BE196" i="2"/>
  <c r="BE198" i="2"/>
  <c r="BE199" i="2"/>
  <c r="BE200" i="2"/>
  <c r="BE202" i="2"/>
  <c r="BE203" i="2"/>
  <c r="BE204" i="2"/>
  <c r="BE205" i="2"/>
  <c r="BE206" i="2"/>
  <c r="BE208" i="2"/>
  <c r="BE211" i="2"/>
  <c r="BE212" i="2"/>
  <c r="BE213" i="2"/>
  <c r="BE214" i="2"/>
  <c r="BE216" i="2"/>
  <c r="BE217" i="2"/>
  <c r="BE220" i="2"/>
  <c r="BE221" i="2"/>
  <c r="BE225" i="2"/>
  <c r="BE227" i="2"/>
  <c r="BE228" i="2"/>
  <c r="BE231" i="2"/>
  <c r="BA95" i="1"/>
  <c r="J34" i="4"/>
  <c r="AW97" i="1"/>
  <c r="F36" i="6"/>
  <c r="BC99" i="1" s="1"/>
  <c r="F36" i="7"/>
  <c r="BC100" i="1"/>
  <c r="F35" i="9"/>
  <c r="BB102" i="1" s="1"/>
  <c r="F37" i="3"/>
  <c r="BD96" i="1"/>
  <c r="F34" i="5"/>
  <c r="BA98" i="1" s="1"/>
  <c r="F37" i="6"/>
  <c r="BD99" i="1"/>
  <c r="F35" i="8"/>
  <c r="BB101" i="1" s="1"/>
  <c r="F37" i="9"/>
  <c r="BD102" i="1"/>
  <c r="F35" i="3"/>
  <c r="BB96" i="1" s="1"/>
  <c r="F36" i="5"/>
  <c r="BC98" i="1"/>
  <c r="F35" i="7"/>
  <c r="BB100" i="1" s="1"/>
  <c r="F34" i="9"/>
  <c r="BA102" i="1"/>
  <c r="F36" i="3"/>
  <c r="BC96" i="1" s="1"/>
  <c r="F35" i="5"/>
  <c r="BB98" i="1"/>
  <c r="F35" i="6"/>
  <c r="BB99" i="1" s="1"/>
  <c r="F37" i="8"/>
  <c r="BD101" i="1"/>
  <c r="F36" i="9"/>
  <c r="BC102" i="1" s="1"/>
  <c r="F35" i="4"/>
  <c r="BB97" i="1"/>
  <c r="F37" i="5"/>
  <c r="BD98" i="1" s="1"/>
  <c r="F37" i="7"/>
  <c r="BD100" i="1"/>
  <c r="J34" i="8"/>
  <c r="AW101" i="1" s="1"/>
  <c r="F34" i="3"/>
  <c r="BA96" i="1"/>
  <c r="F37" i="4"/>
  <c r="BD97" i="1" s="1"/>
  <c r="J34" i="6"/>
  <c r="AW99" i="1"/>
  <c r="J34" i="7"/>
  <c r="AW100" i="1" s="1"/>
  <c r="J34" i="9"/>
  <c r="AW102" i="1"/>
  <c r="F34" i="4"/>
  <c r="BA97" i="1" s="1"/>
  <c r="J34" i="5"/>
  <c r="AW98" i="1"/>
  <c r="F34" i="7"/>
  <c r="BA100" i="1" s="1"/>
  <c r="F36" i="8"/>
  <c r="BC101" i="1"/>
  <c r="J34" i="3"/>
  <c r="AW96" i="1" s="1"/>
  <c r="F36" i="4"/>
  <c r="BC97" i="1"/>
  <c r="F34" i="6"/>
  <c r="BA99" i="1" s="1"/>
  <c r="F34" i="8"/>
  <c r="BA101" i="1"/>
  <c r="P132" i="3" l="1"/>
  <c r="AU96" i="1" s="1"/>
  <c r="R132" i="4"/>
  <c r="BK133" i="8"/>
  <c r="J133" i="8" s="1"/>
  <c r="J97" i="8" s="1"/>
  <c r="T132" i="2"/>
  <c r="BK163" i="7"/>
  <c r="J163" i="7" s="1"/>
  <c r="J103" i="7" s="1"/>
  <c r="P132" i="8"/>
  <c r="AU101" i="1" s="1"/>
  <c r="R163" i="7"/>
  <c r="R132" i="7"/>
  <c r="T132" i="6"/>
  <c r="R163" i="6"/>
  <c r="R132" i="6" s="1"/>
  <c r="T163" i="8"/>
  <c r="T132" i="8"/>
  <c r="P163" i="4"/>
  <c r="P132" i="4" s="1"/>
  <c r="AU97" i="1" s="1"/>
  <c r="P132" i="5"/>
  <c r="AU98" i="1" s="1"/>
  <c r="R163" i="8"/>
  <c r="R132" i="8"/>
  <c r="P163" i="7"/>
  <c r="P132" i="7" s="1"/>
  <c r="AU100" i="1" s="1"/>
  <c r="BK163" i="8"/>
  <c r="J163" i="8"/>
  <c r="J103" i="8" s="1"/>
  <c r="T133" i="3"/>
  <c r="T132" i="3"/>
  <c r="R133" i="9"/>
  <c r="R132" i="9" s="1"/>
  <c r="R133" i="3"/>
  <c r="P163" i="6"/>
  <c r="R163" i="2"/>
  <c r="R132" i="2" s="1"/>
  <c r="P133" i="9"/>
  <c r="P132" i="9"/>
  <c r="AU102" i="1"/>
  <c r="T163" i="5"/>
  <c r="T132" i="5" s="1"/>
  <c r="T133" i="9"/>
  <c r="T132" i="9"/>
  <c r="R132" i="5"/>
  <c r="T163" i="7"/>
  <c r="T132" i="7"/>
  <c r="T163" i="4"/>
  <c r="T132" i="4" s="1"/>
  <c r="R163" i="3"/>
  <c r="P133" i="6"/>
  <c r="P132" i="6"/>
  <c r="AU99" i="1" s="1"/>
  <c r="BK132" i="5"/>
  <c r="J132" i="5"/>
  <c r="J30" i="5" s="1"/>
  <c r="BK173" i="9"/>
  <c r="J173" i="9" s="1"/>
  <c r="J103" i="9" s="1"/>
  <c r="BK133" i="9"/>
  <c r="J133" i="9"/>
  <c r="J97" i="9" s="1"/>
  <c r="BK133" i="2"/>
  <c r="J133" i="2"/>
  <c r="J97" i="2"/>
  <c r="J133" i="7"/>
  <c r="J97" i="7"/>
  <c r="BK132" i="6"/>
  <c r="J132" i="6"/>
  <c r="J96" i="6"/>
  <c r="J96" i="5"/>
  <c r="BK132" i="4"/>
  <c r="J132" i="4"/>
  <c r="J96" i="4"/>
  <c r="BK132" i="3"/>
  <c r="J132" i="3" s="1"/>
  <c r="J96" i="3" s="1"/>
  <c r="J33" i="3"/>
  <c r="AV96" i="1"/>
  <c r="AT96" i="1" s="1"/>
  <c r="J33" i="7"/>
  <c r="AV100" i="1"/>
  <c r="AT100" i="1"/>
  <c r="BC94" i="1"/>
  <c r="W32" i="1" s="1"/>
  <c r="BB94" i="1"/>
  <c r="W31" i="1" s="1"/>
  <c r="F33" i="2"/>
  <c r="AZ95" i="1" s="1"/>
  <c r="J33" i="4"/>
  <c r="AV97" i="1"/>
  <c r="AT97" i="1" s="1"/>
  <c r="F33" i="6"/>
  <c r="AZ99" i="1"/>
  <c r="F33" i="9"/>
  <c r="AZ102" i="1" s="1"/>
  <c r="F33" i="4"/>
  <c r="AZ97" i="1"/>
  <c r="J33" i="5"/>
  <c r="AV98" i="1" s="1"/>
  <c r="AT98" i="1" s="1"/>
  <c r="J33" i="8"/>
  <c r="AV101" i="1"/>
  <c r="AT101" i="1" s="1"/>
  <c r="F33" i="5"/>
  <c r="AZ98" i="1"/>
  <c r="F33" i="8"/>
  <c r="AZ101" i="1" s="1"/>
  <c r="J33" i="2"/>
  <c r="AV95" i="1"/>
  <c r="AT95" i="1" s="1"/>
  <c r="F33" i="7"/>
  <c r="AZ100" i="1"/>
  <c r="J33" i="9"/>
  <c r="AV102" i="1" s="1"/>
  <c r="AT102" i="1" s="1"/>
  <c r="F33" i="3"/>
  <c r="AZ96" i="1"/>
  <c r="J33" i="6"/>
  <c r="AV99" i="1"/>
  <c r="AT99" i="1" s="1"/>
  <c r="BD94" i="1"/>
  <c r="W33" i="1" s="1"/>
  <c r="BA94" i="1"/>
  <c r="W30" i="1" s="1"/>
  <c r="R132" i="3" l="1"/>
  <c r="AG98" i="1"/>
  <c r="BK132" i="9"/>
  <c r="J132" i="9"/>
  <c r="BK132" i="2"/>
  <c r="J132" i="2"/>
  <c r="J96" i="2"/>
  <c r="BK132" i="8"/>
  <c r="J132" i="8" s="1"/>
  <c r="J30" i="8" s="1"/>
  <c r="AG101" i="1" s="1"/>
  <c r="BK132" i="7"/>
  <c r="J132" i="7"/>
  <c r="J96" i="7"/>
  <c r="J39" i="5"/>
  <c r="AN98" i="1"/>
  <c r="AU94" i="1"/>
  <c r="J30" i="9"/>
  <c r="AG102" i="1" s="1"/>
  <c r="J30" i="6"/>
  <c r="AG99" i="1"/>
  <c r="AN99" i="1"/>
  <c r="AY94" i="1"/>
  <c r="J30" i="4"/>
  <c r="AG97" i="1" s="1"/>
  <c r="AN97" i="1" s="1"/>
  <c r="AW94" i="1"/>
  <c r="AK30" i="1"/>
  <c r="AX94" i="1"/>
  <c r="AZ94" i="1"/>
  <c r="W29" i="1" s="1"/>
  <c r="J30" i="3"/>
  <c r="AG96" i="1" s="1"/>
  <c r="AN96" i="1" s="1"/>
  <c r="J39" i="9" l="1"/>
  <c r="J39" i="8"/>
  <c r="J96" i="8"/>
  <c r="J96" i="9"/>
  <c r="J39" i="6"/>
  <c r="J39" i="4"/>
  <c r="J39" i="3"/>
  <c r="AN101" i="1"/>
  <c r="AN102" i="1"/>
  <c r="J30" i="2"/>
  <c r="AG95" i="1"/>
  <c r="AN95" i="1"/>
  <c r="J30" i="7"/>
  <c r="AG100" i="1"/>
  <c r="AN100" i="1"/>
  <c r="AV94" i="1"/>
  <c r="AK29" i="1" s="1"/>
  <c r="J39" i="7" l="1"/>
  <c r="J39" i="2"/>
  <c r="AG94" i="1"/>
  <c r="AN94" i="1" s="1"/>
  <c r="AK26" i="1"/>
  <c r="AK35" i="1" s="1"/>
  <c r="AT94" i="1"/>
</calcChain>
</file>

<file path=xl/sharedStrings.xml><?xml version="1.0" encoding="utf-8"?>
<sst xmlns="http://schemas.openxmlformats.org/spreadsheetml/2006/main" count="11386" uniqueCount="954">
  <si>
    <t>Export Komplet</t>
  </si>
  <si>
    <t/>
  </si>
  <si>
    <t>2.0</t>
  </si>
  <si>
    <t>False</t>
  </si>
  <si>
    <t>{46c316fd-bc8d-410b-8618-f7e727ac51b8}</t>
  </si>
  <si>
    <t>&gt;&gt;  skryté sloupce  &lt;&lt;</t>
  </si>
  <si>
    <t>0,01</t>
  </si>
  <si>
    <t>21</t>
  </si>
  <si>
    <t>15</t>
  </si>
  <si>
    <t>v ---  níže se nacházejí doplnkové a pomocné údaje k sestavám  --- v</t>
  </si>
  <si>
    <t>Návod na vyplnění</t>
  </si>
  <si>
    <t>0,001</t>
  </si>
  <si>
    <t>Kód:</t>
  </si>
  <si>
    <t>230402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</si>
  <si>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</si>
  <si>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</si>
  <si>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</si>
  <si>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</si>
  <si>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</si>
  <si>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</si>
  <si>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</si>
  <si>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</si>
  <si>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</si>
  <si>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</si>
  <si>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</si>
  <si>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</si>
  <si>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</si>
  <si>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</si>
  <si>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</si>
  <si>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</si>
  <si>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</si>
  <si>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</si>
  <si>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</si>
  <si>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</si>
  <si>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</si>
  <si>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</si>
  <si>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</si>
  <si>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</si>
  <si>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</si>
  <si>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</si>
  <si>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</si>
  <si>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</si>
  <si>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</si>
  <si>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</si>
  <si>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</si>
  <si>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</si>
  <si>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</si>
  <si>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</si>
  <si>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</si>
  <si>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</si>
  <si>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</si>
  <si>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</si>
  <si>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</si>
  <si>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</si>
  <si>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</si>
  <si>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</si>
  <si>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</si>
  <si>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</si>
  <si>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</si>
  <si>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</si>
  <si>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</si>
  <si>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</si>
  <si>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</si>
  <si>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</si>
  <si>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</si>
  <si>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</si>
  <si>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</si>
  <si>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</si>
  <si>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</si>
  <si>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</si>
  <si>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</si>
  <si>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</si>
  <si>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</si>
  <si>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</si>
  <si>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</si>
  <si>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SZ 013</t>
  </si>
  <si>
    <t>STA</t>
  </si>
  <si>
    <t>1</t>
  </si>
  <si>
    <t>{d512ecaf-6486-47a8-a502-d59d06ec7637}</t>
  </si>
  <si>
    <t>2</t>
  </si>
  <si>
    <t>02</t>
  </si>
  <si>
    <t>SZ 014</t>
  </si>
  <si>
    <t>{ecf24aca-8370-412c-9482-7d6e4b7ae175}</t>
  </si>
  <si>
    <t>03</t>
  </si>
  <si>
    <t>SZ 112</t>
  </si>
  <si>
    <t>{0ad61f74-f37d-4af0-aec0-b86b89bc6ad3}</t>
  </si>
  <si>
    <t>04</t>
  </si>
  <si>
    <t>SZ 113</t>
  </si>
  <si>
    <t>{884cd8dd-cae3-4a8c-b0e5-b9277c9b59ba}</t>
  </si>
  <si>
    <t>05</t>
  </si>
  <si>
    <t>SZ 211</t>
  </si>
  <si>
    <t>{e98c11ec-94a2-4002-8010-d5b058a2d855}</t>
  </si>
  <si>
    <t>06</t>
  </si>
  <si>
    <t>SZ 212</t>
  </si>
  <si>
    <t>{b25432ca-c727-4d9a-b9c5-a9fcef769d41}</t>
  </si>
  <si>
    <t>07</t>
  </si>
  <si>
    <t>SZ 305</t>
  </si>
  <si>
    <t>{4d15f3db-f0d4-41f0-8143-3d03722c046b}</t>
  </si>
  <si>
    <t>08</t>
  </si>
  <si>
    <t>SZ 306</t>
  </si>
  <si>
    <t>{4b3a5654-4958-478d-bf74-36da909c9668}</t>
  </si>
  <si>
    <t>KRYCÍ LIST SOUPISU PRACÍ</t>
  </si>
  <si>
    <t>Objekt:</t>
  </si>
  <si>
    <t>01 - SZ 013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</si>
  <si>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</si>
  <si>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</si>
  <si>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</si>
  <si>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</si>
  <si>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</si>
  <si>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</si>
  <si>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</si>
  <si>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</si>
  <si>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</si>
  <si>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</si>
  <si>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</si>
  <si>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</si>
  <si>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 a vodovod</t>
  </si>
  <si>
    <t xml:space="preserve">    725 - Zdravotechnika - zařizovací předměty</t>
  </si>
  <si>
    <t xml:space="preserve">    726 - Zdravotechnika - předstěnové instalace</t>
  </si>
  <si>
    <t xml:space="preserve">    741 - Elektroinstalace - silnoproud</t>
  </si>
  <si>
    <t xml:space="preserve">    763 - Konstrukce suché výstavby</t>
  </si>
  <si>
    <t xml:space="preserve">    771 - Podlahy z dlaždic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</si>
  <si>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</si>
  <si>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</si>
  <si>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</si>
  <si>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</si>
  <si>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</si>
  <si>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</si>
  <si>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</si>
  <si>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</si>
  <si>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</si>
  <si>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</si>
  <si>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</si>
  <si>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</si>
  <si>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</si>
  <si>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</si>
  <si>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</si>
  <si>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Dodavatel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</si>
  <si>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</si>
  <si>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</si>
  <si>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</si>
  <si>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</si>
  <si>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</si>
  <si>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</si>
  <si>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</si>
  <si>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346272236</t>
  </si>
  <si>
    <t>Přizdívka z pórobetonových tvárnic tl 100 mm</t>
  </si>
  <si>
    <t>m2</t>
  </si>
  <si>
    <t>CS ÚRS 2023 01</t>
  </si>
  <si>
    <t>4</t>
  </si>
  <si>
    <t>1755741196</t>
  </si>
  <si>
    <t>VV</t>
  </si>
  <si>
    <t>pro konstrukci závěsného WC</t>
  </si>
  <si>
    <t>6</t>
  </si>
  <si>
    <t>Úpravy povrchů, podlahy a osazování výplní</t>
  </si>
  <si>
    <t>612131121</t>
  </si>
  <si>
    <t>Penetrační disperzní nátěr vnitřních stěn nanášený ručně</t>
  </si>
  <si>
    <t>-1635169354</t>
  </si>
  <si>
    <t>26,75+82,68</t>
  </si>
  <si>
    <t>612142001</t>
  </si>
  <si>
    <t>Potažení vnitřních stěn sklovláknitým pletivem vtlačeným do tenkovrstvé hmoty</t>
  </si>
  <si>
    <t>1073513423</t>
  </si>
  <si>
    <t>82,68</t>
  </si>
  <si>
    <t>612321131</t>
  </si>
  <si>
    <t>Potažení vnitřních stěn vápenocementovým štukem tloušťky do 3 mm</t>
  </si>
  <si>
    <t>-119045483</t>
  </si>
  <si>
    <t>26,75*2</t>
  </si>
  <si>
    <t>5</t>
  </si>
  <si>
    <t>622143003</t>
  </si>
  <si>
    <t>Montáž omítkových plastových nebo pozinkovaných rohových profilů s tkaninou</t>
  </si>
  <si>
    <t>m</t>
  </si>
  <si>
    <t>-449024291</t>
  </si>
  <si>
    <t>M</t>
  </si>
  <si>
    <t>55343020</t>
  </si>
  <si>
    <t>profil rohový Pz s ostrou hlavou pro vnitřní omítky tl 12mm</t>
  </si>
  <si>
    <t>8</t>
  </si>
  <si>
    <t>1230254503</t>
  </si>
  <si>
    <t>20*1,05 'Přepočtené koeficientem množství</t>
  </si>
  <si>
    <t>7</t>
  </si>
  <si>
    <t>629991R01</t>
  </si>
  <si>
    <t>Zakrytí výplní otvorů a svislých ploch fólií přilepenou lepící páskou</t>
  </si>
  <si>
    <t>kpl</t>
  </si>
  <si>
    <t>-703865867</t>
  </si>
  <si>
    <t>9</t>
  </si>
  <si>
    <t>Ostatní konstrukce a práce, bourání</t>
  </si>
  <si>
    <t>965081223</t>
  </si>
  <si>
    <t>Bourání podlah z dlaždic keramických nebo xylolitových tl přes 10 mm plochy přes 1 m2</t>
  </si>
  <si>
    <t>-13587515</t>
  </si>
  <si>
    <t>15,76</t>
  </si>
  <si>
    <t>978059541</t>
  </si>
  <si>
    <t>Odsekání a odebrání obkladů stěn z vnitřních obkládaček plochy přes 1 m2</t>
  </si>
  <si>
    <t>-459592930</t>
  </si>
  <si>
    <t>obklad lepený ve dvou vrstvách</t>
  </si>
  <si>
    <t>2*55,93</t>
  </si>
  <si>
    <t>997</t>
  </si>
  <si>
    <t>Přesun sutě</t>
  </si>
  <si>
    <t>10</t>
  </si>
  <si>
    <t>997013215</t>
  </si>
  <si>
    <t>Vnitrostaveništní doprava suti a vybouraných hmot pro budovy v přes 15 do 18 m ručně</t>
  </si>
  <si>
    <t>t</t>
  </si>
  <si>
    <t>210214536</t>
  </si>
  <si>
    <t>11</t>
  </si>
  <si>
    <t>997013501</t>
  </si>
  <si>
    <t>Odvoz suti a vybouraných hmot na skládku nebo meziskládku do 1 km se složením</t>
  </si>
  <si>
    <t>36834319</t>
  </si>
  <si>
    <t>12</t>
  </si>
  <si>
    <t>997013509</t>
  </si>
  <si>
    <t>Příplatek k odvozu suti a vybouraných hmot na skládku ZKD 1 km přes 1 km</t>
  </si>
  <si>
    <t>-889917063</t>
  </si>
  <si>
    <t>skládka do 10 km</t>
  </si>
  <si>
    <t>9*8,589</t>
  </si>
  <si>
    <t>13</t>
  </si>
  <si>
    <t>997013631</t>
  </si>
  <si>
    <t>Poplatek za uložení na skládce (skládkovné) stavebního odpadu směsného kód odpadu 17 09 04</t>
  </si>
  <si>
    <t>-1616339700</t>
  </si>
  <si>
    <t>998</t>
  </si>
  <si>
    <t>Přesun hmot</t>
  </si>
  <si>
    <t>14</t>
  </si>
  <si>
    <t>998018003</t>
  </si>
  <si>
    <t>Přesun hmot ruční pro budovy v přes 12 do 24 m</t>
  </si>
  <si>
    <t>1479024753</t>
  </si>
  <si>
    <t>PSV</t>
  </si>
  <si>
    <t>Práce a dodávky PSV</t>
  </si>
  <si>
    <t>721</t>
  </si>
  <si>
    <t>Zdravotechnika - vnitřní kanalizace a vodovod</t>
  </si>
  <si>
    <t>721111R01</t>
  </si>
  <si>
    <t>Zdravotně technické instalace</t>
  </si>
  <si>
    <t>16</t>
  </si>
  <si>
    <t>-712656002</t>
  </si>
  <si>
    <t>725</t>
  </si>
  <si>
    <t>Zdravotechnika - zařizovací předměty</t>
  </si>
  <si>
    <t>725112022</t>
  </si>
  <si>
    <t>Klozet keramický závěsný na nosné stěny s hlubokým splachováním odpad vodorovný - montáž</t>
  </si>
  <si>
    <t>soubor</t>
  </si>
  <si>
    <t>-129646070</t>
  </si>
  <si>
    <t>17</t>
  </si>
  <si>
    <t>64236031</t>
  </si>
  <si>
    <t>klozet keramický bílý závěsný hluboké splachování 530x360x350mm</t>
  </si>
  <si>
    <t>kus</t>
  </si>
  <si>
    <t>32</t>
  </si>
  <si>
    <t>-1169680922</t>
  </si>
  <si>
    <t>18</t>
  </si>
  <si>
    <t>64236051</t>
  </si>
  <si>
    <t>klozet keramický bílý závěsný hluboké splachování pro handicapované</t>
  </si>
  <si>
    <t>341994389</t>
  </si>
  <si>
    <t>19</t>
  </si>
  <si>
    <t>725121521</t>
  </si>
  <si>
    <t>Pisoárový záchodek automatický s infračerveným senzorem - montáž</t>
  </si>
  <si>
    <t>-1876020111</t>
  </si>
  <si>
    <t>20</t>
  </si>
  <si>
    <t>64251326</t>
  </si>
  <si>
    <t>pisoár keramický automatický s infračerveným splachovačem s elektronikou ALS napětí 24V DC</t>
  </si>
  <si>
    <t>393638031</t>
  </si>
  <si>
    <t>725211603</t>
  </si>
  <si>
    <t>Umyvadlo keramické bílé šířky 600 mm bez krytu na sifon připevněné na stěnu šrouby - montáž</t>
  </si>
  <si>
    <t>-361855849</t>
  </si>
  <si>
    <t>22</t>
  </si>
  <si>
    <t>64211046</t>
  </si>
  <si>
    <t>umyvadlo keramické závěsné bílé š 600mm</t>
  </si>
  <si>
    <t>-61327630</t>
  </si>
  <si>
    <t>23</t>
  </si>
  <si>
    <t>725211681</t>
  </si>
  <si>
    <t>Umyvadlo keramické bílé zdravotní šířky 640 mm připevněné na stěnu šrouby - montáž</t>
  </si>
  <si>
    <t>-1715783467</t>
  </si>
  <si>
    <t>24</t>
  </si>
  <si>
    <t>64211023</t>
  </si>
  <si>
    <t>umyvadlo keramické závěsné bezbariérové bílé 640x550mm</t>
  </si>
  <si>
    <t>34629832</t>
  </si>
  <si>
    <t>25</t>
  </si>
  <si>
    <t>725829132</t>
  </si>
  <si>
    <t>Montáž baterie umyvadlové stojánkové automatické senzorové ostatní typ</t>
  </si>
  <si>
    <t>-1847628231</t>
  </si>
  <si>
    <t>26</t>
  </si>
  <si>
    <t>55144039</t>
  </si>
  <si>
    <t>baterie umyvadlová automatická 2 vody</t>
  </si>
  <si>
    <t>219831584</t>
  </si>
  <si>
    <t>27</t>
  </si>
  <si>
    <t>725859R01</t>
  </si>
  <si>
    <t>Příslušenství pro zařizovací předměty (rohové ventily, tlak.hadice atd.)</t>
  </si>
  <si>
    <t>-563458297</t>
  </si>
  <si>
    <t>28</t>
  </si>
  <si>
    <t>998725103</t>
  </si>
  <si>
    <t>Přesun hmot tonážní pro zařizovací předměty v objektech v přes 12 do 24 m</t>
  </si>
  <si>
    <t>-1358134017</t>
  </si>
  <si>
    <t>726</t>
  </si>
  <si>
    <t>Zdravotechnika - předstěnové instalace</t>
  </si>
  <si>
    <t>29</t>
  </si>
  <si>
    <t>726111031</t>
  </si>
  <si>
    <t>Instalační předstěna pro klozet s ovládáním zepředu v 1080 mm závěsný do masivní zděné kce</t>
  </si>
  <si>
    <t>-1910617252</t>
  </si>
  <si>
    <t>30</t>
  </si>
  <si>
    <t>726191001</t>
  </si>
  <si>
    <t>Zvukoizolační souprava pro klozet a bidet</t>
  </si>
  <si>
    <t>1939611740</t>
  </si>
  <si>
    <t>31</t>
  </si>
  <si>
    <t>726191002</t>
  </si>
  <si>
    <t>Souprava pro předstěnovou montáž</t>
  </si>
  <si>
    <t>-1999647609</t>
  </si>
  <si>
    <t>998726113</t>
  </si>
  <si>
    <t>Přesun hmot tonážní pro instalační prefabrikáty v objektech v přes 12 do 24 m</t>
  </si>
  <si>
    <t>-2111316315</t>
  </si>
  <si>
    <t>741</t>
  </si>
  <si>
    <t>Elektroinstalace - silnoproud</t>
  </si>
  <si>
    <t>33</t>
  </si>
  <si>
    <t>741110R01</t>
  </si>
  <si>
    <t>Elektroinstalace</t>
  </si>
  <si>
    <t>1469186743</t>
  </si>
  <si>
    <t>763</t>
  </si>
  <si>
    <t>Konstrukce suché výstavby</t>
  </si>
  <si>
    <t>34</t>
  </si>
  <si>
    <t>763132R01</t>
  </si>
  <si>
    <t>Vyspravení SDK podhledu, podkroví pl přes 0,25 do 0,5 m2 deska 1xA 12,5</t>
  </si>
  <si>
    <t>-1275266270</t>
  </si>
  <si>
    <t>oprava sdk podhledů ve spárách (broušení, tmel, páska ze sklených vláken, stěrka)</t>
  </si>
  <si>
    <t>15,0</t>
  </si>
  <si>
    <t>771</t>
  </si>
  <si>
    <t>Podlahy z dlaždic</t>
  </si>
  <si>
    <t>35</t>
  </si>
  <si>
    <t>771111011</t>
  </si>
  <si>
    <t>Vysátí podkladu před pokládkou dlažby</t>
  </si>
  <si>
    <t>-534917384</t>
  </si>
  <si>
    <t>36</t>
  </si>
  <si>
    <t>771121011</t>
  </si>
  <si>
    <t>Nátěr penetrační na podlahu</t>
  </si>
  <si>
    <t>-543827912</t>
  </si>
  <si>
    <t>37</t>
  </si>
  <si>
    <t>771151011</t>
  </si>
  <si>
    <t>Samonivelační stěrka podlah pevnosti 20 MPa tl 3 mm</t>
  </si>
  <si>
    <t>-305472355</t>
  </si>
  <si>
    <t>38</t>
  </si>
  <si>
    <t>771574260</t>
  </si>
  <si>
    <t>Montáž podlah keramických pro mechanické zatížení protiskluzných lepených flexibilním lepidlem do 9 ks/m2</t>
  </si>
  <si>
    <t>-187963186</t>
  </si>
  <si>
    <t>39</t>
  </si>
  <si>
    <t>59761617</t>
  </si>
  <si>
    <t>dlažba keramická slinutá protiskluzná do interiéru i exteriéru pro vysoké mechanické namáhání do 9ks/m2</t>
  </si>
  <si>
    <t>-1093149647</t>
  </si>
  <si>
    <t>15,76*1,1 'Přepočtené koeficientem množství</t>
  </si>
  <si>
    <t>40</t>
  </si>
  <si>
    <t>771591R01</t>
  </si>
  <si>
    <t>Ostatní materiál (lišty, silikon atd.)</t>
  </si>
  <si>
    <t>2092444475</t>
  </si>
  <si>
    <t>41</t>
  </si>
  <si>
    <t>771592011</t>
  </si>
  <si>
    <t>Čištění vnitřních ploch podlah nebo schodišť po položení dlažby chemickými prostředky</t>
  </si>
  <si>
    <t>-343205556</t>
  </si>
  <si>
    <t>42</t>
  </si>
  <si>
    <t>998771203</t>
  </si>
  <si>
    <t>Přesun hmot procentní pro podlahy z dlaždic v objektech v přes 12 do 24 m</t>
  </si>
  <si>
    <t>%</t>
  </si>
  <si>
    <t>-2038816934</t>
  </si>
  <si>
    <t>781</t>
  </si>
  <si>
    <t>Dokončovací práce - obklady</t>
  </si>
  <si>
    <t>43</t>
  </si>
  <si>
    <t>781111011</t>
  </si>
  <si>
    <t>Ometení (oprášení) stěny při přípravě podkladu</t>
  </si>
  <si>
    <t>-33940421</t>
  </si>
  <si>
    <t>44</t>
  </si>
  <si>
    <t>781121011</t>
  </si>
  <si>
    <t>Nátěr penetrační na stěnu</t>
  </si>
  <si>
    <t>-1086622679</t>
  </si>
  <si>
    <t>45</t>
  </si>
  <si>
    <t>781151031</t>
  </si>
  <si>
    <t>Celoplošné vyrovnání podkladu stěrkou tl 3 mm</t>
  </si>
  <si>
    <t>193164417</t>
  </si>
  <si>
    <t>46</t>
  </si>
  <si>
    <t>781474112</t>
  </si>
  <si>
    <t>Montáž obkladů vnitřních keramických hladkých přes 9 do 12 ks/m2 lepených flexibilním lepidlem</t>
  </si>
  <si>
    <t>1650287058</t>
  </si>
  <si>
    <t>47</t>
  </si>
  <si>
    <t>59761026</t>
  </si>
  <si>
    <t>obklad keramický hladký do 12ks/m2</t>
  </si>
  <si>
    <t>201609912</t>
  </si>
  <si>
    <t>55,93*1,1 'Přepočtené koeficientem množství</t>
  </si>
  <si>
    <t>48</t>
  </si>
  <si>
    <t>781491021</t>
  </si>
  <si>
    <t>Montáž zrcadel plochy do 1 m2 lepených silikonovým tmelem na keramický obklad</t>
  </si>
  <si>
    <t>820449735</t>
  </si>
  <si>
    <t>4 kusy</t>
  </si>
  <si>
    <t>4*1,0</t>
  </si>
  <si>
    <t>49</t>
  </si>
  <si>
    <t>63465122</t>
  </si>
  <si>
    <t>zrcadlo nemontované čiré tl 3mm max rozměr 3210x2250mm</t>
  </si>
  <si>
    <t>1670394749</t>
  </si>
  <si>
    <t>50</t>
  </si>
  <si>
    <t>781495211</t>
  </si>
  <si>
    <t>Čištění vnitřních ploch stěn po provedení obkladu chemickými prostředky</t>
  </si>
  <si>
    <t>-655810544</t>
  </si>
  <si>
    <t>51</t>
  </si>
  <si>
    <t>781495R01</t>
  </si>
  <si>
    <t>-1722155815</t>
  </si>
  <si>
    <t>52</t>
  </si>
  <si>
    <t>998781203</t>
  </si>
  <si>
    <t>Přesun hmot procentní pro obklady keramické v objektech v přes 12 do 24 m</t>
  </si>
  <si>
    <t>2047111026</t>
  </si>
  <si>
    <t>783</t>
  </si>
  <si>
    <t>Dokončovací práce - nátěry</t>
  </si>
  <si>
    <t>53</t>
  </si>
  <si>
    <t>783301313</t>
  </si>
  <si>
    <t>Odmaštění zámečnických konstrukcí ředidlovým odmašťovačem</t>
  </si>
  <si>
    <t>-1434497367</t>
  </si>
  <si>
    <t>54</t>
  </si>
  <si>
    <t>783306805</t>
  </si>
  <si>
    <t>Odstranění nátěru ze zámečnických konstrukcí opálením</t>
  </si>
  <si>
    <t>1111499760</t>
  </si>
  <si>
    <t>(2,0*2+0,8)*0,3*4</t>
  </si>
  <si>
    <t>55</t>
  </si>
  <si>
    <t>783314101</t>
  </si>
  <si>
    <t>Základní jednonásobný syntetický nátěr zámečnických konstrukcí</t>
  </si>
  <si>
    <t>-79616297</t>
  </si>
  <si>
    <t>56</t>
  </si>
  <si>
    <t>783317101</t>
  </si>
  <si>
    <t>Krycí jednonásobný syntetický standardní nátěr zámečnických konstrukcí</t>
  </si>
  <si>
    <t>764802219</t>
  </si>
  <si>
    <t>784</t>
  </si>
  <si>
    <t>Dokončovací práce - malby a tapety</t>
  </si>
  <si>
    <t>57</t>
  </si>
  <si>
    <t>784121001</t>
  </si>
  <si>
    <t>Oškrabání malby v mísnostech v do 3,80 m</t>
  </si>
  <si>
    <t>-997319444</t>
  </si>
  <si>
    <t>26,75</t>
  </si>
  <si>
    <t>58</t>
  </si>
  <si>
    <t>784121011</t>
  </si>
  <si>
    <t>Rozmývání podkladu po oškrabání malby v místnostech v do 3,80 m</t>
  </si>
  <si>
    <t>406810397</t>
  </si>
  <si>
    <t>59</t>
  </si>
  <si>
    <t>784181121</t>
  </si>
  <si>
    <t>Hloubková jednonásobná bezbarvá penetrace podkladu v místnostech v do 3,80 m</t>
  </si>
  <si>
    <t>-84911287</t>
  </si>
  <si>
    <t xml:space="preserve">stávající omítky </t>
  </si>
  <si>
    <t>60</t>
  </si>
  <si>
    <t>784211101</t>
  </si>
  <si>
    <t>Dvojnásobné bílé malby ze směsí za mokra výborně oděruvzdorných v místnostech v do 3,80 m</t>
  </si>
  <si>
    <t>-163318567</t>
  </si>
  <si>
    <t>02 - SZ 014</t>
  </si>
  <si>
    <t>-342069915</t>
  </si>
  <si>
    <t>1201508758</t>
  </si>
  <si>
    <t>23,12+68,79</t>
  </si>
  <si>
    <t>-1240945838</t>
  </si>
  <si>
    <t>68,79</t>
  </si>
  <si>
    <t>-694928692</t>
  </si>
  <si>
    <t>23,12*2</t>
  </si>
  <si>
    <t>-888875999</t>
  </si>
  <si>
    <t>254115213</t>
  </si>
  <si>
    <t>25121187</t>
  </si>
  <si>
    <t>1701769460</t>
  </si>
  <si>
    <t>12,67</t>
  </si>
  <si>
    <t>1441370895</t>
  </si>
  <si>
    <t>2*45,67</t>
  </si>
  <si>
    <t>1357498662</t>
  </si>
  <si>
    <t>1310581608</t>
  </si>
  <si>
    <t>1818859896</t>
  </si>
  <si>
    <t>9*7,001</t>
  </si>
  <si>
    <t>1960566149</t>
  </si>
  <si>
    <t>1253184749</t>
  </si>
  <si>
    <t>1868935397</t>
  </si>
  <si>
    <t>-1180607692</t>
  </si>
  <si>
    <t>1206712767</t>
  </si>
  <si>
    <t>-600008120</t>
  </si>
  <si>
    <t>-2012546548</t>
  </si>
  <si>
    <t>38850187</t>
  </si>
  <si>
    <t>-1937743687</t>
  </si>
  <si>
    <t>-1209210005</t>
  </si>
  <si>
    <t>1335628708</t>
  </si>
  <si>
    <t>191302293</t>
  </si>
  <si>
    <t>1506513536</t>
  </si>
  <si>
    <t>-1656057557</t>
  </si>
  <si>
    <t>-1742319580</t>
  </si>
  <si>
    <t>-1486696213</t>
  </si>
  <si>
    <t>661277840</t>
  </si>
  <si>
    <t>396280802</t>
  </si>
  <si>
    <t>786834159</t>
  </si>
  <si>
    <t>1177161219</t>
  </si>
  <si>
    <t>12,0</t>
  </si>
  <si>
    <t>-1916792714</t>
  </si>
  <si>
    <t>-1487415787</t>
  </si>
  <si>
    <t>-512976110</t>
  </si>
  <si>
    <t>-64764307</t>
  </si>
  <si>
    <t>-729833451</t>
  </si>
  <si>
    <t>12,67*1,15 'Přepočtené koeficientem množství</t>
  </si>
  <si>
    <t>-218591032</t>
  </si>
  <si>
    <t>-61636904</t>
  </si>
  <si>
    <t>-66955738</t>
  </si>
  <si>
    <t>-429891696</t>
  </si>
  <si>
    <t>1011248839</t>
  </si>
  <si>
    <t>1449372069</t>
  </si>
  <si>
    <t>-1189209555</t>
  </si>
  <si>
    <t>388599545</t>
  </si>
  <si>
    <t>45,67*1,1 'Přepočtené koeficientem množství</t>
  </si>
  <si>
    <t>-1625328151</t>
  </si>
  <si>
    <t>3 kusy</t>
  </si>
  <si>
    <t>3*1,0</t>
  </si>
  <si>
    <t>1513198757</t>
  </si>
  <si>
    <t>-2022766182</t>
  </si>
  <si>
    <t>-75990535</t>
  </si>
  <si>
    <t>-1828374421</t>
  </si>
  <si>
    <t>-284270126</t>
  </si>
  <si>
    <t>-964134753</t>
  </si>
  <si>
    <t>-176088540</t>
  </si>
  <si>
    <t>134746074</t>
  </si>
  <si>
    <t>-747715471</t>
  </si>
  <si>
    <t>23,12</t>
  </si>
  <si>
    <t>-1797436500</t>
  </si>
  <si>
    <t>-2138095662</t>
  </si>
  <si>
    <t>-1909625177</t>
  </si>
  <si>
    <t>03 - SZ 112</t>
  </si>
  <si>
    <t>828587287</t>
  </si>
  <si>
    <t>1588324491</t>
  </si>
  <si>
    <t>29,16+76,1</t>
  </si>
  <si>
    <t>-704616205</t>
  </si>
  <si>
    <t>76,1</t>
  </si>
  <si>
    <t>1338653263</t>
  </si>
  <si>
    <t>29,16*2</t>
  </si>
  <si>
    <t>1169801261</t>
  </si>
  <si>
    <t>-404159873</t>
  </si>
  <si>
    <t>-171422359</t>
  </si>
  <si>
    <t>1918243912</t>
  </si>
  <si>
    <t>15,87</t>
  </si>
  <si>
    <t>-1879334067</t>
  </si>
  <si>
    <t>2*46,94</t>
  </si>
  <si>
    <t>-1584819783</t>
  </si>
  <si>
    <t>-1965193576</t>
  </si>
  <si>
    <t>1624567468</t>
  </si>
  <si>
    <t>9*7,373</t>
  </si>
  <si>
    <t>1242547538</t>
  </si>
  <si>
    <t>982250750</t>
  </si>
  <si>
    <t>-81210780</t>
  </si>
  <si>
    <t>-1871888797</t>
  </si>
  <si>
    <t>-968655457</t>
  </si>
  <si>
    <t>366320091</t>
  </si>
  <si>
    <t>627265875</t>
  </si>
  <si>
    <t>-1536506672</t>
  </si>
  <si>
    <t>1665336309</t>
  </si>
  <si>
    <t>1919701747</t>
  </si>
  <si>
    <t>-1346498463</t>
  </si>
  <si>
    <t>1088723126</t>
  </si>
  <si>
    <t>-2033356798</t>
  </si>
  <si>
    <t>-432089246</t>
  </si>
  <si>
    <t>1617364466</t>
  </si>
  <si>
    <t>-970815854</t>
  </si>
  <si>
    <t>2023822380</t>
  </si>
  <si>
    <t>-1381077600</t>
  </si>
  <si>
    <t>-148609132</t>
  </si>
  <si>
    <t>-1069382086</t>
  </si>
  <si>
    <t>411394150</t>
  </si>
  <si>
    <t>1498896765</t>
  </si>
  <si>
    <t>1832122965</t>
  </si>
  <si>
    <t>-326920519</t>
  </si>
  <si>
    <t>15,87*1,1 'Přepočtené koeficientem množství</t>
  </si>
  <si>
    <t>29530447</t>
  </si>
  <si>
    <t>-20353016</t>
  </si>
  <si>
    <t>-948658655</t>
  </si>
  <si>
    <t>-392209045</t>
  </si>
  <si>
    <t>1404557445</t>
  </si>
  <si>
    <t>376011798</t>
  </si>
  <si>
    <t>-1767629702</t>
  </si>
  <si>
    <t>46,94</t>
  </si>
  <si>
    <t>295805435</t>
  </si>
  <si>
    <t>46,94*1,1 'Přepočtené koeficientem množství</t>
  </si>
  <si>
    <t>-293420158</t>
  </si>
  <si>
    <t>49171505</t>
  </si>
  <si>
    <t>-1676875103</t>
  </si>
  <si>
    <t>896075754</t>
  </si>
  <si>
    <t>-1934808940</t>
  </si>
  <si>
    <t>-2123522453</t>
  </si>
  <si>
    <t>1012029953</t>
  </si>
  <si>
    <t>624027890</t>
  </si>
  <si>
    <t>-1861213323</t>
  </si>
  <si>
    <t>-227700979</t>
  </si>
  <si>
    <t>29,16</t>
  </si>
  <si>
    <t>2074625234</t>
  </si>
  <si>
    <t>845198017</t>
  </si>
  <si>
    <t>10711274</t>
  </si>
  <si>
    <t>04 - SZ 113</t>
  </si>
  <si>
    <t>338740982</t>
  </si>
  <si>
    <t>213170200</t>
  </si>
  <si>
    <t>25,57+73,65</t>
  </si>
  <si>
    <t>-2000820487</t>
  </si>
  <si>
    <t>73,65</t>
  </si>
  <si>
    <t>-633194833</t>
  </si>
  <si>
    <t>25,57*2</t>
  </si>
  <si>
    <t>-147126851</t>
  </si>
  <si>
    <t>1760340768</t>
  </si>
  <si>
    <t>1938234017</t>
  </si>
  <si>
    <t>241473458</t>
  </si>
  <si>
    <t>14,05</t>
  </si>
  <si>
    <t>2121175135</t>
  </si>
  <si>
    <t>2*48,08</t>
  </si>
  <si>
    <t>-1904765195</t>
  </si>
  <si>
    <t>1947083273</t>
  </si>
  <si>
    <t>1217783896</t>
  </si>
  <si>
    <t>9*7,424</t>
  </si>
  <si>
    <t>-1636194142</t>
  </si>
  <si>
    <t>1864926932</t>
  </si>
  <si>
    <t>-288275136</t>
  </si>
  <si>
    <t>-1132304257</t>
  </si>
  <si>
    <t>1085893132</t>
  </si>
  <si>
    <t>1472315954</t>
  </si>
  <si>
    <t>1008303716</t>
  </si>
  <si>
    <t>725231203</t>
  </si>
  <si>
    <t>Bidet bez armatur výtokových keramický závěsný se zápachovou uzávěrkou - montáž</t>
  </si>
  <si>
    <t>-1633168603</t>
  </si>
  <si>
    <t>64240414</t>
  </si>
  <si>
    <t>bidet keramický závěsný s otvorem pro baterii bílý</t>
  </si>
  <si>
    <t>31402055</t>
  </si>
  <si>
    <t>2074501095</t>
  </si>
  <si>
    <t>1295565550</t>
  </si>
  <si>
    <t>1195355730</t>
  </si>
  <si>
    <t>332030246</t>
  </si>
  <si>
    <t>1892548164</t>
  </si>
  <si>
    <t>-169173875</t>
  </si>
  <si>
    <t>-263608134</t>
  </si>
  <si>
    <t>1448359134</t>
  </si>
  <si>
    <t>1049598669</t>
  </si>
  <si>
    <t>631545313</t>
  </si>
  <si>
    <t>383089666</t>
  </si>
  <si>
    <t>-2136556229</t>
  </si>
  <si>
    <t>488368233</t>
  </si>
  <si>
    <t>325107064</t>
  </si>
  <si>
    <t>-941992847</t>
  </si>
  <si>
    <t>14,05*1,1 'Přepočtené koeficientem množství</t>
  </si>
  <si>
    <t>2006035922</t>
  </si>
  <si>
    <t>408225875</t>
  </si>
  <si>
    <t>-169889133</t>
  </si>
  <si>
    <t>-1694302846</t>
  </si>
  <si>
    <t>1891330064</t>
  </si>
  <si>
    <t>575628568</t>
  </si>
  <si>
    <t>-273241108</t>
  </si>
  <si>
    <t>48,08</t>
  </si>
  <si>
    <t>1940967136</t>
  </si>
  <si>
    <t>48,08*1,1 'Přepočtené koeficientem množství</t>
  </si>
  <si>
    <t>-927055868</t>
  </si>
  <si>
    <t>-1357865040</t>
  </si>
  <si>
    <t>1024810624</t>
  </si>
  <si>
    <t>-200735311</t>
  </si>
  <si>
    <t>-1106890567</t>
  </si>
  <si>
    <t>875170674</t>
  </si>
  <si>
    <t>1359972633</t>
  </si>
  <si>
    <t>1752068211</t>
  </si>
  <si>
    <t>2044161319</t>
  </si>
  <si>
    <t>1123070590</t>
  </si>
  <si>
    <t>25,57</t>
  </si>
  <si>
    <t>963575141</t>
  </si>
  <si>
    <t>544851069</t>
  </si>
  <si>
    <t>-2057073016</t>
  </si>
  <si>
    <t>05 - SZ 211</t>
  </si>
  <si>
    <t>-1499848932</t>
  </si>
  <si>
    <t>992924848</t>
  </si>
  <si>
    <t>28,08+75,71</t>
  </si>
  <si>
    <t>-576293048</t>
  </si>
  <si>
    <t>75,71</t>
  </si>
  <si>
    <t>509248384</t>
  </si>
  <si>
    <t>28,08*2</t>
  </si>
  <si>
    <t>-1336141935</t>
  </si>
  <si>
    <t>-1814320366</t>
  </si>
  <si>
    <t>-1181623328</t>
  </si>
  <si>
    <t>-1853392351</t>
  </si>
  <si>
    <t>15,35</t>
  </si>
  <si>
    <t>1401917826</t>
  </si>
  <si>
    <t>2*47,63</t>
  </si>
  <si>
    <t>820376881</t>
  </si>
  <si>
    <t>-618495438</t>
  </si>
  <si>
    <t>1868104670</t>
  </si>
  <si>
    <t>9*7,437</t>
  </si>
  <si>
    <t>955681593</t>
  </si>
  <si>
    <t>-77421822</t>
  </si>
  <si>
    <t>-1492979486</t>
  </si>
  <si>
    <t>1772582084</t>
  </si>
  <si>
    <t>3105480</t>
  </si>
  <si>
    <t>748627303</t>
  </si>
  <si>
    <t>-632947830</t>
  </si>
  <si>
    <t>1971791960</t>
  </si>
  <si>
    <t>1690412625</t>
  </si>
  <si>
    <t>1448171940</t>
  </si>
  <si>
    <t>349308214</t>
  </si>
  <si>
    <t>142505011</t>
  </si>
  <si>
    <t>-1551390047</t>
  </si>
  <si>
    <t>-1708450754</t>
  </si>
  <si>
    <t>-1679084654</t>
  </si>
  <si>
    <t>-384988406</t>
  </si>
  <si>
    <t>804892627</t>
  </si>
  <si>
    <t>-1763714155</t>
  </si>
  <si>
    <t>854950062</t>
  </si>
  <si>
    <t>-7801107</t>
  </si>
  <si>
    <t>1467961500</t>
  </si>
  <si>
    <t>-785201688</t>
  </si>
  <si>
    <t>356854937</t>
  </si>
  <si>
    <t>1641621382</t>
  </si>
  <si>
    <t>15,35*1,1 'Přepočtené koeficientem množství</t>
  </si>
  <si>
    <t>1394753273</t>
  </si>
  <si>
    <t>1160510180</t>
  </si>
  <si>
    <t>1860006489</t>
  </si>
  <si>
    <t>16312078</t>
  </si>
  <si>
    <t>81674083</t>
  </si>
  <si>
    <t>-2051224889</t>
  </si>
  <si>
    <t>-294536198</t>
  </si>
  <si>
    <t>47,63</t>
  </si>
  <si>
    <t>-539121667</t>
  </si>
  <si>
    <t>47,63*1,1 'Přepočtené koeficientem množství</t>
  </si>
  <si>
    <t>-788695497</t>
  </si>
  <si>
    <t>1072014631</t>
  </si>
  <si>
    <t>-1494219272</t>
  </si>
  <si>
    <t>181826669</t>
  </si>
  <si>
    <t>-616958654</t>
  </si>
  <si>
    <t>-94446706</t>
  </si>
  <si>
    <t>950399842</t>
  </si>
  <si>
    <t>925342508</t>
  </si>
  <si>
    <t>53623965</t>
  </si>
  <si>
    <t>-535949748</t>
  </si>
  <si>
    <t>28,08</t>
  </si>
  <si>
    <t>-378659381</t>
  </si>
  <si>
    <t>145972511</t>
  </si>
  <si>
    <t>422947284</t>
  </si>
  <si>
    <t>06 - SZ 212</t>
  </si>
  <si>
    <t>1832762302</t>
  </si>
  <si>
    <t>-2144423240</t>
  </si>
  <si>
    <t>25,68+73,31</t>
  </si>
  <si>
    <t>1888305166</t>
  </si>
  <si>
    <t>73,31</t>
  </si>
  <si>
    <t>-1341066295</t>
  </si>
  <si>
    <t>25,68*2</t>
  </si>
  <si>
    <t>472778073</t>
  </si>
  <si>
    <t>1211759976</t>
  </si>
  <si>
    <t>270074326</t>
  </si>
  <si>
    <t>-682781546</t>
  </si>
  <si>
    <t>12,89</t>
  </si>
  <si>
    <t>-512319781</t>
  </si>
  <si>
    <t>2*45,49</t>
  </si>
  <si>
    <t>1298993154</t>
  </si>
  <si>
    <t>1534512827</t>
  </si>
  <si>
    <t>2034884051</t>
  </si>
  <si>
    <t>9*7,005</t>
  </si>
  <si>
    <t>-1839908726</t>
  </si>
  <si>
    <t>-595591980</t>
  </si>
  <si>
    <t>2067921463</t>
  </si>
  <si>
    <t>-1733991933</t>
  </si>
  <si>
    <t>962243814</t>
  </si>
  <si>
    <t>-1417824838</t>
  </si>
  <si>
    <t>18781805</t>
  </si>
  <si>
    <t>-541437344</t>
  </si>
  <si>
    <t>517787204</t>
  </si>
  <si>
    <t>467976068</t>
  </si>
  <si>
    <t>-976048140</t>
  </si>
  <si>
    <t>98945584</t>
  </si>
  <si>
    <t>1884001971</t>
  </si>
  <si>
    <t>-1069994729</t>
  </si>
  <si>
    <t>-933539483</t>
  </si>
  <si>
    <t>-295013819</t>
  </si>
  <si>
    <t>-237772725</t>
  </si>
  <si>
    <t>1244671381</t>
  </si>
  <si>
    <t>1036104738</t>
  </si>
  <si>
    <t>883966273</t>
  </si>
  <si>
    <t>141508531</t>
  </si>
  <si>
    <t>329606637</t>
  </si>
  <si>
    <t>-1204505584</t>
  </si>
  <si>
    <t>1362024241</t>
  </si>
  <si>
    <t>12,89*1,1 'Přepočtené koeficientem množství</t>
  </si>
  <si>
    <t>1659125571</t>
  </si>
  <si>
    <t>1671141530</t>
  </si>
  <si>
    <t>716242680</t>
  </si>
  <si>
    <t>-485535380</t>
  </si>
  <si>
    <t>64757841</t>
  </si>
  <si>
    <t>-1956843495</t>
  </si>
  <si>
    <t>323615093</t>
  </si>
  <si>
    <t>45,49</t>
  </si>
  <si>
    <t>2115774769</t>
  </si>
  <si>
    <t>45,49*1,1 'Přepočtené koeficientem množství</t>
  </si>
  <si>
    <t>775956573</t>
  </si>
  <si>
    <t>1015239645</t>
  </si>
  <si>
    <t>1350867266</t>
  </si>
  <si>
    <t>1147268516</t>
  </si>
  <si>
    <t>709374545</t>
  </si>
  <si>
    <t>-1607522562</t>
  </si>
  <si>
    <t>-1748338598</t>
  </si>
  <si>
    <t>-652441122</t>
  </si>
  <si>
    <t>666102042</t>
  </si>
  <si>
    <t>355375627</t>
  </si>
  <si>
    <t>25,68</t>
  </si>
  <si>
    <t>-509634612</t>
  </si>
  <si>
    <t>-1622218541</t>
  </si>
  <si>
    <t>-169762513</t>
  </si>
  <si>
    <t>07 - SZ 305</t>
  </si>
  <si>
    <t>798959342</t>
  </si>
  <si>
    <t>-1760578041</t>
  </si>
  <si>
    <t>40,8+92,5</t>
  </si>
  <si>
    <t>953790928</t>
  </si>
  <si>
    <t>92,5</t>
  </si>
  <si>
    <t>708054492</t>
  </si>
  <si>
    <t>40,8*2</t>
  </si>
  <si>
    <t>749040307</t>
  </si>
  <si>
    <t>-2138485147</t>
  </si>
  <si>
    <t>645607956</t>
  </si>
  <si>
    <t>-482942363</t>
  </si>
  <si>
    <t>15,82</t>
  </si>
  <si>
    <t>-406476516</t>
  </si>
  <si>
    <t>2*51,7</t>
  </si>
  <si>
    <t>1991929258</t>
  </si>
  <si>
    <t>-406472412</t>
  </si>
  <si>
    <t>-1756430301</t>
  </si>
  <si>
    <t>9*8,021</t>
  </si>
  <si>
    <t>1766222837</t>
  </si>
  <si>
    <t>-205880193</t>
  </si>
  <si>
    <t>-1942476039</t>
  </si>
  <si>
    <t>1698038282</t>
  </si>
  <si>
    <t>1092826606</t>
  </si>
  <si>
    <t>476488106</t>
  </si>
  <si>
    <t>-1015048322</t>
  </si>
  <si>
    <t>-1210193451</t>
  </si>
  <si>
    <t>-81480907</t>
  </si>
  <si>
    <t>-1183721992</t>
  </si>
  <si>
    <t>-2022080593</t>
  </si>
  <si>
    <t>525107656</t>
  </si>
  <si>
    <t>706679480</t>
  </si>
  <si>
    <t>1529245616</t>
  </si>
  <si>
    <t>324523531</t>
  </si>
  <si>
    <t>1211655944</t>
  </si>
  <si>
    <t>-1329925205</t>
  </si>
  <si>
    <t>2103367190</t>
  </si>
  <si>
    <t>-442112976</t>
  </si>
  <si>
    <t>-196008846</t>
  </si>
  <si>
    <t>2055146904</t>
  </si>
  <si>
    <t>891590746</t>
  </si>
  <si>
    <t>-1752627361</t>
  </si>
  <si>
    <t>1527902936</t>
  </si>
  <si>
    <t>15,82*1,1 'Přepočtené koeficientem množství</t>
  </si>
  <si>
    <t>694617853</t>
  </si>
  <si>
    <t>1759953063</t>
  </si>
  <si>
    <t>980389287</t>
  </si>
  <si>
    <t>54776697</t>
  </si>
  <si>
    <t>-1127470641</t>
  </si>
  <si>
    <t>-846948306</t>
  </si>
  <si>
    <t>1984372345</t>
  </si>
  <si>
    <t>51,7</t>
  </si>
  <si>
    <t>803586478</t>
  </si>
  <si>
    <t>51,7*1,1 'Přepočtené koeficientem množství</t>
  </si>
  <si>
    <t>690240999</t>
  </si>
  <si>
    <t>1580805214</t>
  </si>
  <si>
    <t>18674422</t>
  </si>
  <si>
    <t>-1375348252</t>
  </si>
  <si>
    <t>1424331970</t>
  </si>
  <si>
    <t>-926830791</t>
  </si>
  <si>
    <t>-131143140</t>
  </si>
  <si>
    <t>-1760424162</t>
  </si>
  <si>
    <t>-286790785</t>
  </si>
  <si>
    <t>1159919498</t>
  </si>
  <si>
    <t>40,8</t>
  </si>
  <si>
    <t>645803554</t>
  </si>
  <si>
    <t>-122844402</t>
  </si>
  <si>
    <t>-1462479612</t>
  </si>
  <si>
    <t>08 - SZ 306</t>
  </si>
  <si>
    <t>342272225</t>
  </si>
  <si>
    <t>Příčka z pórobetonových hladkých tvárnic na tenkovrstvou maltu tl 100 mm</t>
  </si>
  <si>
    <t>1985443600</t>
  </si>
  <si>
    <t>2,2*2,4</t>
  </si>
  <si>
    <t>342291111</t>
  </si>
  <si>
    <t>Ukotvení příček montážní polyuretanovou pěnou tl příčky do 100 mm</t>
  </si>
  <si>
    <t>-1497754115</t>
  </si>
  <si>
    <t>(2,2+2,4)*2</t>
  </si>
  <si>
    <t>1537040615</t>
  </si>
  <si>
    <t>945670102</t>
  </si>
  <si>
    <t>38,42+94,19</t>
  </si>
  <si>
    <t>-1420097989</t>
  </si>
  <si>
    <t>94,19</t>
  </si>
  <si>
    <t>1912150468</t>
  </si>
  <si>
    <t>38,42*2</t>
  </si>
  <si>
    <t>-875764774</t>
  </si>
  <si>
    <t>821102779</t>
  </si>
  <si>
    <t>-629679268</t>
  </si>
  <si>
    <t>642942611</t>
  </si>
  <si>
    <t>Osazování zárubní nebo rámů dveřních kovových do 2,5 m2 na montážní pěnu</t>
  </si>
  <si>
    <t>-1545379271</t>
  </si>
  <si>
    <t>dveře v nové příčce</t>
  </si>
  <si>
    <t>55331481</t>
  </si>
  <si>
    <t>zárubeň jednokřídlá ocelová pro zdění tl stěny 75-100mm rozměru 700/1970, 2100mm</t>
  </si>
  <si>
    <t>-1343763485</t>
  </si>
  <si>
    <t>962031132</t>
  </si>
  <si>
    <t>Bourání příček z cihel pálených na MVC tl do 100 mm</t>
  </si>
  <si>
    <t>-450956184</t>
  </si>
  <si>
    <t>2,2*1,45</t>
  </si>
  <si>
    <t>2133976427</t>
  </si>
  <si>
    <t>15,25</t>
  </si>
  <si>
    <t>-1334514189</t>
  </si>
  <si>
    <t>2*55,77</t>
  </si>
  <si>
    <t>1061738541</t>
  </si>
  <si>
    <t>1054495673</t>
  </si>
  <si>
    <t>1246290910</t>
  </si>
  <si>
    <t>9*8,96</t>
  </si>
  <si>
    <t>1205329720</t>
  </si>
  <si>
    <t>-1828123375</t>
  </si>
  <si>
    <t>-1369752476</t>
  </si>
  <si>
    <t>-1839995908</t>
  </si>
  <si>
    <t>-588225048</t>
  </si>
  <si>
    <t>1809576287</t>
  </si>
  <si>
    <t>-1086765389</t>
  </si>
  <si>
    <t>-1377630714</t>
  </si>
  <si>
    <t>-1147107318</t>
  </si>
  <si>
    <t>725829141</t>
  </si>
  <si>
    <t>Montáž baterie bidetové stojánkové soupravy pákové ostatní typ</t>
  </si>
  <si>
    <t>-1183221094</t>
  </si>
  <si>
    <t>55145507</t>
  </si>
  <si>
    <t>baterie bidetová stojánková páková bez otvírání odpadu</t>
  </si>
  <si>
    <t>-2024593796</t>
  </si>
  <si>
    <t>-1012603131</t>
  </si>
  <si>
    <t>-380400921</t>
  </si>
  <si>
    <t>-622265584</t>
  </si>
  <si>
    <t>-177674512</t>
  </si>
  <si>
    <t>-197503920</t>
  </si>
  <si>
    <t>-173177926</t>
  </si>
  <si>
    <t>-731426906</t>
  </si>
  <si>
    <t>1595208094</t>
  </si>
  <si>
    <t>1584932984</t>
  </si>
  <si>
    <t>-653120282</t>
  </si>
  <si>
    <t>238499147</t>
  </si>
  <si>
    <t>-1576992728</t>
  </si>
  <si>
    <t>-967672969</t>
  </si>
  <si>
    <t>15,25*1,1 'Přepočtené koeficientem množství</t>
  </si>
  <si>
    <t>487027708</t>
  </si>
  <si>
    <t>2023599988</t>
  </si>
  <si>
    <t>-1351348593</t>
  </si>
  <si>
    <t>1616429695</t>
  </si>
  <si>
    <t>-212654894</t>
  </si>
  <si>
    <t>1704639746</t>
  </si>
  <si>
    <t>1317668988</t>
  </si>
  <si>
    <t>55,77</t>
  </si>
  <si>
    <t>-1684514875</t>
  </si>
  <si>
    <t>55,77*1,1 'Přepočtené koeficientem množství</t>
  </si>
  <si>
    <t>-286948158</t>
  </si>
  <si>
    <t>-1537813596</t>
  </si>
  <si>
    <t>-344761620</t>
  </si>
  <si>
    <t>-1439804714</t>
  </si>
  <si>
    <t>95849833</t>
  </si>
  <si>
    <t>1719786463</t>
  </si>
  <si>
    <t>stávající zárubně - 5 kusů</t>
  </si>
  <si>
    <t>(2,0*2+0,8)*0,3*5</t>
  </si>
  <si>
    <t>nová zárubeň - 1 kus</t>
  </si>
  <si>
    <t>(2,0*2+0,8)*0,3*1</t>
  </si>
  <si>
    <t>Součet</t>
  </si>
  <si>
    <t>-1772357215</t>
  </si>
  <si>
    <t>610853776</t>
  </si>
  <si>
    <t>2008109696</t>
  </si>
  <si>
    <t>-328679508</t>
  </si>
  <si>
    <t>38,42</t>
  </si>
  <si>
    <t>1626288299</t>
  </si>
  <si>
    <t>61</t>
  </si>
  <si>
    <t>149387547</t>
  </si>
  <si>
    <t>62</t>
  </si>
  <si>
    <t>-1223990056</t>
  </si>
  <si>
    <t>REKAPITULACE</t>
  </si>
  <si>
    <t>Zakázka:</t>
  </si>
  <si>
    <t>GJN - oprava výměnou - žákovské soc.zařízení</t>
  </si>
  <si>
    <t xml:space="preserve">Zadavatel: </t>
  </si>
  <si>
    <t>Gymnázium Jana Nerudy, škola hl. m. Prahy, Hellichova 3, 118 00 Praha 1</t>
  </si>
  <si>
    <t>708 72 767</t>
  </si>
  <si>
    <t xml:space="preserve">IČ: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</si>
</sst>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8"/>
      <color theme="0" tint="-0.499984740745262"/>
      <name val="Arial CE"/>
      <family val="2"/>
    </font>
    <font>
      <sz val="10"/>
      <color theme="0" tint="-0.499984740745262"/>
      <name val="Arial CE"/>
    </font>
    <font>
      <sz val="9"/>
      <color theme="0" tint="-0.499984740745262"/>
      <name val="Arial CE"/>
    </font>
    <font>
      <sz val="8"/>
      <color theme="0" tint="-0.499984740745262"/>
      <name val="Arial CE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4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0" fontId="8" fillId="0" borderId="15" xfId="0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0" fontId="23" fillId="0" borderId="15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167" fontId="22" fillId="3" borderId="22" xfId="0" applyNumberFormat="1" applyFont="1" applyFill="1" applyBorder="1" applyAlignment="1" applyProtection="1">
      <alignment vertical="center"/>
      <protection locked="0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0" fontId="23" fillId="0" borderId="21" xfId="0" applyFon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0" fillId="0" borderId="0" xfId="0"/>
    <xf numFmtId="165" fontId="2" fillId="6" borderId="0" xfId="0" applyNumberFormat="1" applyFont="1" applyFill="1" applyAlignment="1">
      <alignment horizontal="left" vertical="center"/>
    </xf>
    <xf numFmtId="0" fontId="0" fillId="0" borderId="0" xfId="0"/>
    <xf numFmtId="0" fontId="38" fillId="0" borderId="0" xfId="0" applyFont="1"/>
    <xf numFmtId="0" fontId="39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4"/>
  <sheetViews>
    <sheetView showGridLines="0" workbookViewId="0">
      <selection activeCell="L89" sqref="L89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>
      <c r="AR2" s="230" t="s">
        <v>5</v>
      </c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0"/>
      <c r="D4" s="21" t="s">
        <v>947</v>
      </c>
      <c r="AR4" s="20"/>
      <c r="AS4" s="22" t="s">
        <v>9</v>
      </c>
      <c r="BE4" s="23" t="s">
        <v>10</v>
      </c>
      <c r="BS4" s="17" t="s">
        <v>11</v>
      </c>
    </row>
    <row r="5" spans="1:74" s="1" customFormat="1" ht="12" customHeight="1">
      <c r="B5" s="20"/>
      <c r="D5" s="24" t="s">
        <v>12</v>
      </c>
      <c r="K5" s="239" t="s">
        <v>13</v>
      </c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R5" s="20"/>
      <c r="BE5" s="236" t="s">
        <v>14</v>
      </c>
      <c r="BS5" s="17" t="s">
        <v>6</v>
      </c>
    </row>
    <row r="6" spans="1:74" s="1" customFormat="1" ht="36.950000000000003" customHeight="1">
      <c r="B6" s="20"/>
      <c r="D6" s="26" t="s">
        <v>948</v>
      </c>
      <c r="K6" s="240" t="s">
        <v>949</v>
      </c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R6" s="20"/>
      <c r="BE6" s="237"/>
      <c r="BS6" s="17" t="s">
        <v>6</v>
      </c>
    </row>
    <row r="7" spans="1:74" s="1" customFormat="1" ht="12" customHeight="1">
      <c r="B7" s="20"/>
      <c r="D7" s="27" t="s">
        <v>15</v>
      </c>
      <c r="K7" s="25" t="s">
        <v>1</v>
      </c>
      <c r="AK7" s="27" t="s">
        <v>16</v>
      </c>
      <c r="AN7" s="25" t="s">
        <v>1</v>
      </c>
      <c r="AR7" s="20"/>
      <c r="BE7" s="237"/>
      <c r="BS7" s="17" t="s">
        <v>6</v>
      </c>
    </row>
    <row r="8" spans="1:74" s="1" customFormat="1" ht="12" customHeight="1">
      <c r="B8" s="20"/>
      <c r="D8" s="27" t="s">
        <v>17</v>
      </c>
      <c r="K8" s="25" t="s">
        <v>18</v>
      </c>
      <c r="AK8" s="27" t="s">
        <v>19</v>
      </c>
      <c r="AN8" s="28" t="s">
        <v>24</v>
      </c>
      <c r="AR8" s="20"/>
      <c r="BE8" s="237"/>
      <c r="BS8" s="17" t="s">
        <v>6</v>
      </c>
    </row>
    <row r="9" spans="1:74" s="1" customFormat="1" ht="14.45" customHeight="1">
      <c r="B9" s="20"/>
      <c r="AR9" s="20"/>
      <c r="BE9" s="237"/>
      <c r="BS9" s="17" t="s">
        <v>6</v>
      </c>
    </row>
    <row r="10" spans="1:74" s="1" customFormat="1" ht="12" customHeight="1">
      <c r="B10" s="20"/>
      <c r="D10" s="27" t="s">
        <v>950</v>
      </c>
      <c r="I10" s="198"/>
      <c r="J10" s="198"/>
      <c r="K10" s="199" t="s">
        <v>951</v>
      </c>
      <c r="L10" s="198"/>
      <c r="AK10" s="27" t="s">
        <v>953</v>
      </c>
      <c r="AN10" s="200" t="s">
        <v>952</v>
      </c>
      <c r="AR10" s="20"/>
      <c r="BE10" s="237"/>
      <c r="BS10" s="17" t="s">
        <v>6</v>
      </c>
    </row>
    <row r="11" spans="1:74" s="1" customFormat="1" ht="18.399999999999999" customHeight="1">
      <c r="B11" s="20"/>
      <c r="E11" s="25" t="s">
        <v>18</v>
      </c>
      <c r="H11" s="196"/>
      <c r="AK11" s="27" t="s">
        <v>22</v>
      </c>
      <c r="AN11" s="25" t="s">
        <v>1</v>
      </c>
      <c r="AR11" s="20"/>
      <c r="BE11" s="237"/>
      <c r="BS11" s="17" t="s">
        <v>6</v>
      </c>
    </row>
    <row r="12" spans="1:74" s="1" customFormat="1" ht="6.95" customHeight="1">
      <c r="B12" s="20"/>
      <c r="AR12" s="20"/>
      <c r="BE12" s="237"/>
      <c r="BS12" s="17" t="s">
        <v>6</v>
      </c>
    </row>
    <row r="13" spans="1:74" s="1" customFormat="1" ht="12" customHeight="1">
      <c r="B13" s="20"/>
      <c r="D13" s="27" t="s">
        <v>23</v>
      </c>
      <c r="AK13" s="27" t="s">
        <v>21</v>
      </c>
      <c r="AN13" s="29" t="s">
        <v>24</v>
      </c>
      <c r="AR13" s="20"/>
      <c r="BE13" s="237"/>
      <c r="BS13" s="17" t="s">
        <v>6</v>
      </c>
    </row>
    <row r="14" spans="1:74" ht="12.75">
      <c r="B14" s="20"/>
      <c r="E14" s="241" t="s">
        <v>24</v>
      </c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7" t="s">
        <v>22</v>
      </c>
      <c r="AN14" s="29" t="s">
        <v>24</v>
      </c>
      <c r="AR14" s="20"/>
      <c r="BE14" s="237"/>
      <c r="BS14" s="17" t="s">
        <v>6</v>
      </c>
    </row>
    <row r="15" spans="1:74" s="1" customFormat="1" ht="6.95" customHeight="1">
      <c r="B15" s="20"/>
      <c r="AR15" s="20"/>
      <c r="BE15" s="237"/>
      <c r="BS15" s="17" t="s">
        <v>3</v>
      </c>
    </row>
    <row r="16" spans="1:74" s="1" customFormat="1" ht="12" customHeight="1">
      <c r="B16" s="20"/>
      <c r="D16" s="27" t="s">
        <v>25</v>
      </c>
      <c r="AK16" s="27" t="s">
        <v>21</v>
      </c>
      <c r="AN16" s="25" t="s">
        <v>1</v>
      </c>
      <c r="AR16" s="20"/>
      <c r="BE16" s="237"/>
      <c r="BS16" s="17" t="s">
        <v>3</v>
      </c>
    </row>
    <row r="17" spans="1:71" s="1" customFormat="1" ht="18.399999999999999" customHeight="1">
      <c r="B17" s="20"/>
      <c r="E17" s="25" t="s">
        <v>18</v>
      </c>
      <c r="AK17" s="27" t="s">
        <v>22</v>
      </c>
      <c r="AN17" s="25" t="s">
        <v>1</v>
      </c>
      <c r="AR17" s="20"/>
      <c r="BE17" s="237"/>
      <c r="BS17" s="17" t="s">
        <v>26</v>
      </c>
    </row>
    <row r="18" spans="1:71" s="1" customFormat="1" ht="6.95" customHeight="1">
      <c r="B18" s="20"/>
      <c r="AR18" s="20"/>
      <c r="BE18" s="237"/>
      <c r="BS18" s="17" t="s">
        <v>6</v>
      </c>
    </row>
    <row r="19" spans="1:71" s="1" customFormat="1" ht="12" customHeight="1">
      <c r="B19" s="20"/>
      <c r="D19" s="27" t="s">
        <v>27</v>
      </c>
      <c r="AK19" s="27" t="s">
        <v>21</v>
      </c>
      <c r="AN19" s="25" t="s">
        <v>1</v>
      </c>
      <c r="AR19" s="20"/>
      <c r="BE19" s="237"/>
      <c r="BS19" s="17" t="s">
        <v>6</v>
      </c>
    </row>
    <row r="20" spans="1:71" s="1" customFormat="1" ht="18.399999999999999" customHeight="1">
      <c r="B20" s="20"/>
      <c r="E20" s="25" t="s">
        <v>18</v>
      </c>
      <c r="AK20" s="27" t="s">
        <v>22</v>
      </c>
      <c r="AN20" s="25" t="s">
        <v>1</v>
      </c>
      <c r="AR20" s="20"/>
      <c r="BE20" s="237"/>
      <c r="BS20" s="17" t="s">
        <v>26</v>
      </c>
    </row>
    <row r="21" spans="1:71" s="1" customFormat="1" ht="6.95" customHeight="1">
      <c r="B21" s="20"/>
      <c r="AR21" s="20"/>
      <c r="BE21" s="237"/>
    </row>
    <row r="22" spans="1:71" s="1" customFormat="1" ht="12" customHeight="1">
      <c r="B22" s="20"/>
      <c r="D22" s="27" t="s">
        <v>28</v>
      </c>
      <c r="AR22" s="20"/>
      <c r="BE22" s="237"/>
    </row>
    <row r="23" spans="1:71" s="1" customFormat="1" ht="16.5" customHeight="1">
      <c r="B23" s="20"/>
      <c r="E23" s="243" t="s">
        <v>1</v>
      </c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R23" s="20"/>
      <c r="BE23" s="237"/>
    </row>
    <row r="24" spans="1:71" s="1" customFormat="1" ht="6.95" customHeight="1">
      <c r="B24" s="20"/>
      <c r="AR24" s="20"/>
      <c r="BE24" s="237"/>
    </row>
    <row r="25" spans="1:71" s="1" customFormat="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37"/>
    </row>
    <row r="26" spans="1:71" s="2" customFormat="1" ht="25.9" customHeight="1">
      <c r="A26" s="32"/>
      <c r="B26" s="33"/>
      <c r="C26" s="32"/>
      <c r="D26" s="34" t="s">
        <v>29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27">
        <f>ROUND(AG94,2)</f>
        <v>0</v>
      </c>
      <c r="AL26" s="228"/>
      <c r="AM26" s="228"/>
      <c r="AN26" s="228"/>
      <c r="AO26" s="228"/>
      <c r="AP26" s="32"/>
      <c r="AQ26" s="32"/>
      <c r="AR26" s="33"/>
      <c r="BE26" s="237"/>
    </row>
    <row r="27" spans="1:71" s="2" customFormat="1" ht="6.95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3"/>
      <c r="BE27" s="237"/>
    </row>
    <row r="28" spans="1:71" s="2" customFormat="1" ht="12.75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229" t="s">
        <v>30</v>
      </c>
      <c r="M28" s="229"/>
      <c r="N28" s="229"/>
      <c r="O28" s="229"/>
      <c r="P28" s="229"/>
      <c r="Q28" s="32"/>
      <c r="R28" s="32"/>
      <c r="S28" s="32"/>
      <c r="T28" s="32"/>
      <c r="U28" s="32"/>
      <c r="V28" s="32"/>
      <c r="W28" s="229" t="s">
        <v>31</v>
      </c>
      <c r="X28" s="229"/>
      <c r="Y28" s="229"/>
      <c r="Z28" s="229"/>
      <c r="AA28" s="229"/>
      <c r="AB28" s="229"/>
      <c r="AC28" s="229"/>
      <c r="AD28" s="229"/>
      <c r="AE28" s="229"/>
      <c r="AF28" s="32"/>
      <c r="AG28" s="32"/>
      <c r="AH28" s="32"/>
      <c r="AI28" s="32"/>
      <c r="AJ28" s="32"/>
      <c r="AK28" s="229" t="s">
        <v>32</v>
      </c>
      <c r="AL28" s="229"/>
      <c r="AM28" s="229"/>
      <c r="AN28" s="229"/>
      <c r="AO28" s="229"/>
      <c r="AP28" s="32"/>
      <c r="AQ28" s="32"/>
      <c r="AR28" s="33"/>
      <c r="BE28" s="237"/>
    </row>
    <row r="29" spans="1:71" s="3" customFormat="1" ht="14.45" customHeight="1">
      <c r="B29" s="37"/>
      <c r="D29" s="27" t="s">
        <v>33</v>
      </c>
      <c r="F29" s="27" t="s">
        <v>34</v>
      </c>
      <c r="L29" s="223">
        <v>0.21</v>
      </c>
      <c r="M29" s="222"/>
      <c r="N29" s="222"/>
      <c r="O29" s="222"/>
      <c r="P29" s="222"/>
      <c r="W29" s="221">
        <f>ROUND(AZ94, 2)</f>
        <v>0</v>
      </c>
      <c r="X29" s="222"/>
      <c r="Y29" s="222"/>
      <c r="Z29" s="222"/>
      <c r="AA29" s="222"/>
      <c r="AB29" s="222"/>
      <c r="AC29" s="222"/>
      <c r="AD29" s="222"/>
      <c r="AE29" s="222"/>
      <c r="AK29" s="221">
        <f>ROUND(AV94, 2)</f>
        <v>0</v>
      </c>
      <c r="AL29" s="222"/>
      <c r="AM29" s="222"/>
      <c r="AN29" s="222"/>
      <c r="AO29" s="222"/>
      <c r="AR29" s="37"/>
      <c r="BE29" s="238"/>
    </row>
    <row r="30" spans="1:71" s="3" customFormat="1" ht="14.45" customHeight="1">
      <c r="B30" s="37"/>
      <c r="F30" s="27" t="s">
        <v>35</v>
      </c>
      <c r="L30" s="223">
        <v>0.15</v>
      </c>
      <c r="M30" s="222"/>
      <c r="N30" s="222"/>
      <c r="O30" s="222"/>
      <c r="P30" s="222"/>
      <c r="W30" s="221">
        <f>ROUND(BA94, 2)</f>
        <v>0</v>
      </c>
      <c r="X30" s="222"/>
      <c r="Y30" s="222"/>
      <c r="Z30" s="222"/>
      <c r="AA30" s="222"/>
      <c r="AB30" s="222"/>
      <c r="AC30" s="222"/>
      <c r="AD30" s="222"/>
      <c r="AE30" s="222"/>
      <c r="AK30" s="221">
        <f>ROUND(AW94, 2)</f>
        <v>0</v>
      </c>
      <c r="AL30" s="222"/>
      <c r="AM30" s="222"/>
      <c r="AN30" s="222"/>
      <c r="AO30" s="222"/>
      <c r="AR30" s="37"/>
      <c r="BE30" s="238"/>
    </row>
    <row r="31" spans="1:71" s="3" customFormat="1" ht="14.45" hidden="1" customHeight="1">
      <c r="B31" s="37"/>
      <c r="F31" s="27" t="s">
        <v>36</v>
      </c>
      <c r="L31" s="223">
        <v>0.21</v>
      </c>
      <c r="M31" s="222"/>
      <c r="N31" s="222"/>
      <c r="O31" s="222"/>
      <c r="P31" s="222"/>
      <c r="W31" s="221">
        <f>ROUND(BB94, 2)</f>
        <v>0</v>
      </c>
      <c r="X31" s="222"/>
      <c r="Y31" s="222"/>
      <c r="Z31" s="222"/>
      <c r="AA31" s="222"/>
      <c r="AB31" s="222"/>
      <c r="AC31" s="222"/>
      <c r="AD31" s="222"/>
      <c r="AE31" s="222"/>
      <c r="AK31" s="221">
        <v>0</v>
      </c>
      <c r="AL31" s="222"/>
      <c r="AM31" s="222"/>
      <c r="AN31" s="222"/>
      <c r="AO31" s="222"/>
      <c r="AR31" s="37"/>
      <c r="BE31" s="238"/>
    </row>
    <row r="32" spans="1:71" s="3" customFormat="1" ht="14.45" hidden="1" customHeight="1">
      <c r="B32" s="37"/>
      <c r="F32" s="27" t="s">
        <v>37</v>
      </c>
      <c r="L32" s="223">
        <v>0.15</v>
      </c>
      <c r="M32" s="222"/>
      <c r="N32" s="222"/>
      <c r="O32" s="222"/>
      <c r="P32" s="222"/>
      <c r="W32" s="221">
        <f>ROUND(BC94, 2)</f>
        <v>0</v>
      </c>
      <c r="X32" s="222"/>
      <c r="Y32" s="222"/>
      <c r="Z32" s="222"/>
      <c r="AA32" s="222"/>
      <c r="AB32" s="222"/>
      <c r="AC32" s="222"/>
      <c r="AD32" s="222"/>
      <c r="AE32" s="222"/>
      <c r="AK32" s="221">
        <v>0</v>
      </c>
      <c r="AL32" s="222"/>
      <c r="AM32" s="222"/>
      <c r="AN32" s="222"/>
      <c r="AO32" s="222"/>
      <c r="AR32" s="37"/>
      <c r="BE32" s="238"/>
    </row>
    <row r="33" spans="1:57" s="3" customFormat="1" ht="14.45" hidden="1" customHeight="1">
      <c r="B33" s="37"/>
      <c r="F33" s="27" t="s">
        <v>38</v>
      </c>
      <c r="L33" s="223">
        <v>0</v>
      </c>
      <c r="M33" s="222"/>
      <c r="N33" s="222"/>
      <c r="O33" s="222"/>
      <c r="P33" s="222"/>
      <c r="W33" s="221">
        <f>ROUND(BD94, 2)</f>
        <v>0</v>
      </c>
      <c r="X33" s="222"/>
      <c r="Y33" s="222"/>
      <c r="Z33" s="222"/>
      <c r="AA33" s="222"/>
      <c r="AB33" s="222"/>
      <c r="AC33" s="222"/>
      <c r="AD33" s="222"/>
      <c r="AE33" s="222"/>
      <c r="AK33" s="221">
        <v>0</v>
      </c>
      <c r="AL33" s="222"/>
      <c r="AM33" s="222"/>
      <c r="AN33" s="222"/>
      <c r="AO33" s="222"/>
      <c r="AR33" s="37"/>
      <c r="BE33" s="238"/>
    </row>
    <row r="34" spans="1:57" s="2" customFormat="1" ht="6.95" customHeight="1">
      <c r="A34" s="32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3"/>
      <c r="BE34" s="237"/>
    </row>
    <row r="35" spans="1:57" s="2" customFormat="1" ht="25.9" customHeight="1">
      <c r="A35" s="32"/>
      <c r="B35" s="33"/>
      <c r="C35" s="38"/>
      <c r="D35" s="39" t="s">
        <v>39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40</v>
      </c>
      <c r="U35" s="40"/>
      <c r="V35" s="40"/>
      <c r="W35" s="40"/>
      <c r="X35" s="235" t="s">
        <v>41</v>
      </c>
      <c r="Y35" s="233"/>
      <c r="Z35" s="233"/>
      <c r="AA35" s="233"/>
      <c r="AB35" s="233"/>
      <c r="AC35" s="40"/>
      <c r="AD35" s="40"/>
      <c r="AE35" s="40"/>
      <c r="AF35" s="40"/>
      <c r="AG35" s="40"/>
      <c r="AH35" s="40"/>
      <c r="AI35" s="40"/>
      <c r="AJ35" s="40"/>
      <c r="AK35" s="232">
        <f>SUM(AK26:AK33)</f>
        <v>0</v>
      </c>
      <c r="AL35" s="233"/>
      <c r="AM35" s="233"/>
      <c r="AN35" s="233"/>
      <c r="AO35" s="234"/>
      <c r="AP35" s="38"/>
      <c r="AQ35" s="38"/>
      <c r="AR35" s="33"/>
      <c r="BE35" s="32"/>
    </row>
    <row r="36" spans="1:57" s="2" customFormat="1" ht="6.95" customHeight="1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3"/>
      <c r="BE36" s="32"/>
    </row>
    <row r="37" spans="1:57" s="2" customFormat="1" ht="14.45" customHeight="1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  <c r="BE37" s="32"/>
    </row>
    <row r="38" spans="1:57" s="1" customFormat="1" ht="14.45" customHeight="1">
      <c r="B38" s="20"/>
      <c r="AR38" s="20"/>
    </row>
    <row r="39" spans="1:57" s="1" customFormat="1" ht="14.45" customHeight="1">
      <c r="B39" s="20"/>
      <c r="AR39" s="20"/>
    </row>
    <row r="40" spans="1:57" s="1" customFormat="1" ht="14.45" customHeight="1">
      <c r="B40" s="20"/>
      <c r="AR40" s="20"/>
    </row>
    <row r="41" spans="1:57" s="1" customFormat="1" ht="14.45" customHeight="1">
      <c r="B41" s="20"/>
      <c r="AR41" s="20"/>
    </row>
    <row r="42" spans="1:57" s="1" customFormat="1" ht="14.45" customHeight="1">
      <c r="B42" s="20"/>
      <c r="AR42" s="20"/>
    </row>
    <row r="43" spans="1:57" s="1" customFormat="1" ht="14.45" customHeight="1">
      <c r="B43" s="20"/>
      <c r="AR43" s="20"/>
    </row>
    <row r="44" spans="1:57" s="1" customFormat="1" ht="14.45" customHeight="1">
      <c r="B44" s="20"/>
      <c r="AR44" s="20"/>
    </row>
    <row r="45" spans="1:57" s="1" customFormat="1" ht="14.45" customHeight="1">
      <c r="B45" s="20"/>
      <c r="AR45" s="20"/>
    </row>
    <row r="46" spans="1:57" s="1" customFormat="1" ht="14.45" customHeight="1">
      <c r="B46" s="20"/>
      <c r="AR46" s="20"/>
    </row>
    <row r="47" spans="1:57" s="1" customFormat="1" ht="14.45" customHeight="1">
      <c r="B47" s="20"/>
      <c r="AR47" s="20"/>
    </row>
    <row r="48" spans="1:57" s="1" customFormat="1" ht="14.45" customHeight="1">
      <c r="B48" s="20"/>
      <c r="AR48" s="20"/>
    </row>
    <row r="49" spans="1:57" s="2" customFormat="1" ht="14.45" customHeight="1">
      <c r="B49" s="42"/>
      <c r="D49" s="43" t="s">
        <v>42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43</v>
      </c>
      <c r="AI49" s="44"/>
      <c r="AJ49" s="44"/>
      <c r="AK49" s="44"/>
      <c r="AL49" s="44"/>
      <c r="AM49" s="44"/>
      <c r="AN49" s="44"/>
      <c r="AO49" s="44"/>
      <c r="AR49" s="42"/>
    </row>
    <row r="50" spans="1:57">
      <c r="B50" s="20"/>
      <c r="AR50" s="20"/>
    </row>
    <row r="51" spans="1:57">
      <c r="B51" s="20"/>
      <c r="AR51" s="20"/>
    </row>
    <row r="52" spans="1:57">
      <c r="B52" s="20"/>
      <c r="AR52" s="20"/>
    </row>
    <row r="53" spans="1:57">
      <c r="B53" s="20"/>
      <c r="AR53" s="20"/>
    </row>
    <row r="54" spans="1:57">
      <c r="B54" s="20"/>
      <c r="AR54" s="20"/>
    </row>
    <row r="55" spans="1:57">
      <c r="B55" s="20"/>
      <c r="AR55" s="20"/>
    </row>
    <row r="56" spans="1:57">
      <c r="B56" s="20"/>
      <c r="AR56" s="20"/>
    </row>
    <row r="57" spans="1:57">
      <c r="B57" s="20"/>
      <c r="AR57" s="20"/>
    </row>
    <row r="58" spans="1:57">
      <c r="B58" s="20"/>
      <c r="AR58" s="20"/>
    </row>
    <row r="59" spans="1:57">
      <c r="B59" s="20"/>
      <c r="AR59" s="20"/>
    </row>
    <row r="60" spans="1:57" s="2" customFormat="1" ht="12.75">
      <c r="A60" s="32"/>
      <c r="B60" s="33"/>
      <c r="C60" s="32"/>
      <c r="D60" s="45" t="s">
        <v>44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5" t="s">
        <v>45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5" t="s">
        <v>44</v>
      </c>
      <c r="AI60" s="35"/>
      <c r="AJ60" s="35"/>
      <c r="AK60" s="35"/>
      <c r="AL60" s="35"/>
      <c r="AM60" s="45" t="s">
        <v>45</v>
      </c>
      <c r="AN60" s="35"/>
      <c r="AO60" s="35"/>
      <c r="AP60" s="32"/>
      <c r="AQ60" s="32"/>
      <c r="AR60" s="33"/>
      <c r="BE60" s="32"/>
    </row>
    <row r="61" spans="1:57">
      <c r="B61" s="20"/>
      <c r="AR61" s="20"/>
    </row>
    <row r="62" spans="1:57">
      <c r="B62" s="20"/>
      <c r="AR62" s="20"/>
    </row>
    <row r="63" spans="1:57">
      <c r="B63" s="20"/>
      <c r="AR63" s="20"/>
    </row>
    <row r="64" spans="1:57" s="2" customFormat="1" ht="12.75">
      <c r="A64" s="32"/>
      <c r="B64" s="33"/>
      <c r="C64" s="32"/>
      <c r="D64" s="43" t="s">
        <v>46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47</v>
      </c>
      <c r="AI64" s="46"/>
      <c r="AJ64" s="46"/>
      <c r="AK64" s="46"/>
      <c r="AL64" s="46"/>
      <c r="AM64" s="46"/>
      <c r="AN64" s="46"/>
      <c r="AO64" s="46"/>
      <c r="AP64" s="32"/>
      <c r="AQ64" s="32"/>
      <c r="AR64" s="33"/>
      <c r="BE64" s="32"/>
    </row>
    <row r="65" spans="1:57">
      <c r="B65" s="20"/>
      <c r="AR65" s="20"/>
    </row>
    <row r="66" spans="1:57">
      <c r="B66" s="20"/>
      <c r="AR66" s="20"/>
    </row>
    <row r="67" spans="1:57">
      <c r="B67" s="20"/>
      <c r="AR67" s="20"/>
    </row>
    <row r="68" spans="1:57">
      <c r="B68" s="20"/>
      <c r="AR68" s="20"/>
    </row>
    <row r="69" spans="1:57">
      <c r="B69" s="20"/>
      <c r="AR69" s="20"/>
    </row>
    <row r="70" spans="1:57">
      <c r="B70" s="20"/>
      <c r="AR70" s="20"/>
    </row>
    <row r="71" spans="1:57">
      <c r="B71" s="20"/>
      <c r="AR71" s="20"/>
    </row>
    <row r="72" spans="1:57">
      <c r="B72" s="20"/>
      <c r="AR72" s="20"/>
    </row>
    <row r="73" spans="1:57">
      <c r="B73" s="20"/>
      <c r="AR73" s="20"/>
    </row>
    <row r="74" spans="1:57">
      <c r="B74" s="20"/>
      <c r="AR74" s="20"/>
    </row>
    <row r="75" spans="1:57" s="2" customFormat="1" ht="12.75">
      <c r="A75" s="32"/>
      <c r="B75" s="33"/>
      <c r="C75" s="32"/>
      <c r="D75" s="45" t="s">
        <v>44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5" t="s">
        <v>45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5" t="s">
        <v>44</v>
      </c>
      <c r="AI75" s="35"/>
      <c r="AJ75" s="35"/>
      <c r="AK75" s="35"/>
      <c r="AL75" s="35"/>
      <c r="AM75" s="45" t="s">
        <v>45</v>
      </c>
      <c r="AN75" s="35"/>
      <c r="AO75" s="35"/>
      <c r="AP75" s="32"/>
      <c r="AQ75" s="32"/>
      <c r="AR75" s="33"/>
      <c r="BE75" s="32"/>
    </row>
    <row r="76" spans="1:57" s="2" customFormat="1">
      <c r="A76" s="32"/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/>
      <c r="BE76" s="32"/>
    </row>
    <row r="77" spans="1:57" s="2" customFormat="1" ht="6.9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3"/>
      <c r="BE77" s="32"/>
    </row>
    <row r="81" spans="1:91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3"/>
      <c r="BE81" s="32"/>
    </row>
    <row r="82" spans="1:91" s="2" customFormat="1" ht="24.95" customHeight="1">
      <c r="A82" s="32"/>
      <c r="B82" s="33"/>
      <c r="C82" s="21" t="s">
        <v>48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3"/>
      <c r="BE82" s="32"/>
    </row>
    <row r="83" spans="1:91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3"/>
      <c r="BE83" s="32"/>
    </row>
    <row r="84" spans="1:91" s="4" customFormat="1" ht="12" customHeight="1">
      <c r="B84" s="51"/>
      <c r="C84" s="27" t="s">
        <v>12</v>
      </c>
      <c r="L84" s="4" t="str">
        <f>K5</f>
        <v>230402</v>
      </c>
      <c r="AR84" s="51"/>
    </row>
    <row r="85" spans="1:91" s="5" customFormat="1" ht="36.950000000000003" customHeight="1">
      <c r="B85" s="52"/>
      <c r="C85" s="53" t="s">
        <v>948</v>
      </c>
      <c r="L85" s="224" t="str">
        <f>K6</f>
        <v>GJN - oprava výměnou - žákovské soc.zařízení</v>
      </c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225"/>
      <c r="X85" s="225"/>
      <c r="Y85" s="225"/>
      <c r="Z85" s="225"/>
      <c r="AA85" s="225"/>
      <c r="AB85" s="225"/>
      <c r="AC85" s="225"/>
      <c r="AD85" s="225"/>
      <c r="AE85" s="225"/>
      <c r="AF85" s="225"/>
      <c r="AG85" s="225"/>
      <c r="AH85" s="225"/>
      <c r="AI85" s="225"/>
      <c r="AJ85" s="225"/>
      <c r="AK85" s="225"/>
      <c r="AL85" s="225"/>
      <c r="AM85" s="225"/>
      <c r="AN85" s="225"/>
      <c r="AO85" s="225"/>
      <c r="AR85" s="52"/>
    </row>
    <row r="86" spans="1:91" s="2" customFormat="1" ht="6.95" customHeight="1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  <c r="BE86" s="32"/>
    </row>
    <row r="87" spans="1:91" s="2" customFormat="1" ht="12" customHeight="1">
      <c r="A87" s="32"/>
      <c r="B87" s="33"/>
      <c r="C87" s="27" t="s">
        <v>17</v>
      </c>
      <c r="D87" s="32"/>
      <c r="E87" s="32"/>
      <c r="F87" s="32"/>
      <c r="G87" s="32"/>
      <c r="H87" s="32"/>
      <c r="I87" s="32"/>
      <c r="J87" s="32"/>
      <c r="K87" s="32"/>
      <c r="L87" s="54" t="str">
        <f>IF(K8="","",K8)</f>
        <v xml:space="preserve"> 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7" t="s">
        <v>19</v>
      </c>
      <c r="AJ87" s="32"/>
      <c r="AK87" s="32"/>
      <c r="AL87" s="32"/>
      <c r="AM87" s="226" t="str">
        <f>IF(AN8= "","",AN8)</f>
        <v>Vyplň údaj</v>
      </c>
      <c r="AN87" s="226"/>
      <c r="AO87" s="32"/>
      <c r="AP87" s="32"/>
      <c r="AQ87" s="32"/>
      <c r="AR87" s="33"/>
      <c r="BE87" s="32"/>
    </row>
    <row r="88" spans="1:91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BE88" s="32"/>
    </row>
    <row r="89" spans="1:91" s="2" customFormat="1" ht="15.2" customHeight="1">
      <c r="A89" s="32"/>
      <c r="B89" s="33"/>
      <c r="C89" s="27" t="s">
        <v>950</v>
      </c>
      <c r="D89" s="32"/>
      <c r="E89" s="32"/>
      <c r="F89" s="32"/>
      <c r="G89" s="32"/>
      <c r="H89" s="32"/>
      <c r="I89" s="32"/>
      <c r="J89" s="32"/>
      <c r="K89" s="32"/>
      <c r="L89" s="204" t="str">
        <f>K10</f>
        <v>Gymnázium Jana Nerudy, škola hl. m. Prahy, Hellichova 3, 118 00 Praha 1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7" t="s">
        <v>25</v>
      </c>
      <c r="AJ89" s="32"/>
      <c r="AK89" s="32"/>
      <c r="AL89" s="32"/>
      <c r="AM89" s="209" t="str">
        <f>IF(E17="","",E17)</f>
        <v xml:space="preserve"> </v>
      </c>
      <c r="AN89" s="210"/>
      <c r="AO89" s="210"/>
      <c r="AP89" s="210"/>
      <c r="AQ89" s="32"/>
      <c r="AR89" s="33"/>
      <c r="AS89" s="205" t="s">
        <v>49</v>
      </c>
      <c r="AT89" s="206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32"/>
    </row>
    <row r="90" spans="1:91" s="2" customFormat="1" ht="15.2" customHeight="1">
      <c r="A90" s="32"/>
      <c r="B90" s="33"/>
      <c r="C90" s="27" t="s">
        <v>23</v>
      </c>
      <c r="D90" s="32"/>
      <c r="E90" s="32"/>
      <c r="F90" s="32"/>
      <c r="G90" s="32"/>
      <c r="H90" s="32"/>
      <c r="I90" s="32"/>
      <c r="J90" s="32"/>
      <c r="K90" s="32"/>
      <c r="L90" s="4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7" t="s">
        <v>27</v>
      </c>
      <c r="AJ90" s="32"/>
      <c r="AK90" s="32"/>
      <c r="AL90" s="32"/>
      <c r="AM90" s="209" t="str">
        <f>IF(E20="","",E20)</f>
        <v xml:space="preserve"> </v>
      </c>
      <c r="AN90" s="210"/>
      <c r="AO90" s="210"/>
      <c r="AP90" s="210"/>
      <c r="AQ90" s="32"/>
      <c r="AR90" s="33"/>
      <c r="AS90" s="207"/>
      <c r="AT90" s="208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32"/>
    </row>
    <row r="91" spans="1:91" s="2" customFormat="1" ht="10.9" customHeight="1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3"/>
      <c r="AS91" s="207"/>
      <c r="AT91" s="208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32"/>
    </row>
    <row r="92" spans="1:91" s="2" customFormat="1" ht="29.25" customHeight="1">
      <c r="A92" s="32"/>
      <c r="B92" s="33"/>
      <c r="C92" s="211" t="s">
        <v>50</v>
      </c>
      <c r="D92" s="212"/>
      <c r="E92" s="212"/>
      <c r="F92" s="212"/>
      <c r="G92" s="212"/>
      <c r="H92" s="60"/>
      <c r="I92" s="214" t="s">
        <v>51</v>
      </c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12"/>
      <c r="X92" s="212"/>
      <c r="Y92" s="212"/>
      <c r="Z92" s="212"/>
      <c r="AA92" s="212"/>
      <c r="AB92" s="212"/>
      <c r="AC92" s="212"/>
      <c r="AD92" s="212"/>
      <c r="AE92" s="212"/>
      <c r="AF92" s="212"/>
      <c r="AG92" s="213" t="s">
        <v>52</v>
      </c>
      <c r="AH92" s="212"/>
      <c r="AI92" s="212"/>
      <c r="AJ92" s="212"/>
      <c r="AK92" s="212"/>
      <c r="AL92" s="212"/>
      <c r="AM92" s="212"/>
      <c r="AN92" s="214" t="s">
        <v>53</v>
      </c>
      <c r="AO92" s="212"/>
      <c r="AP92" s="215"/>
      <c r="AQ92" s="61" t="s">
        <v>54</v>
      </c>
      <c r="AR92" s="33"/>
      <c r="AS92" s="62" t="s">
        <v>55</v>
      </c>
      <c r="AT92" s="63" t="s">
        <v>56</v>
      </c>
      <c r="AU92" s="63" t="s">
        <v>57</v>
      </c>
      <c r="AV92" s="63" t="s">
        <v>58</v>
      </c>
      <c r="AW92" s="63" t="s">
        <v>59</v>
      </c>
      <c r="AX92" s="63" t="s">
        <v>60</v>
      </c>
      <c r="AY92" s="63" t="s">
        <v>61</v>
      </c>
      <c r="AZ92" s="63" t="s">
        <v>62</v>
      </c>
      <c r="BA92" s="63" t="s">
        <v>63</v>
      </c>
      <c r="BB92" s="63" t="s">
        <v>64</v>
      </c>
      <c r="BC92" s="63" t="s">
        <v>65</v>
      </c>
      <c r="BD92" s="64" t="s">
        <v>66</v>
      </c>
      <c r="BE92" s="32"/>
    </row>
    <row r="93" spans="1:91" s="2" customFormat="1" ht="10.9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3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32"/>
    </row>
    <row r="94" spans="1:91" s="6" customFormat="1" ht="32.450000000000003" customHeight="1">
      <c r="B94" s="68"/>
      <c r="C94" s="69" t="s">
        <v>67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19">
        <f>ROUND(SUM(AG95:AG102),2)</f>
        <v>0</v>
      </c>
      <c r="AH94" s="219"/>
      <c r="AI94" s="219"/>
      <c r="AJ94" s="219"/>
      <c r="AK94" s="219"/>
      <c r="AL94" s="219"/>
      <c r="AM94" s="219"/>
      <c r="AN94" s="220">
        <f t="shared" ref="AN94:AN102" si="0">SUM(AG94,AT94)</f>
        <v>0</v>
      </c>
      <c r="AO94" s="220"/>
      <c r="AP94" s="220"/>
      <c r="AQ94" s="72" t="s">
        <v>1</v>
      </c>
      <c r="AR94" s="68"/>
      <c r="AS94" s="73">
        <f>ROUND(SUM(AS95:AS102),2)</f>
        <v>0</v>
      </c>
      <c r="AT94" s="74">
        <f t="shared" ref="AT94:AT102" si="1">ROUND(SUM(AV94:AW94),2)</f>
        <v>0</v>
      </c>
      <c r="AU94" s="75">
        <f>ROUND(SUM(AU95:AU102),5)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ROUND(SUM(AZ95:AZ102),2)</f>
        <v>0</v>
      </c>
      <c r="BA94" s="74">
        <f>ROUND(SUM(BA95:BA102),2)</f>
        <v>0</v>
      </c>
      <c r="BB94" s="74">
        <f>ROUND(SUM(BB95:BB102),2)</f>
        <v>0</v>
      </c>
      <c r="BC94" s="74">
        <f>ROUND(SUM(BC95:BC102),2)</f>
        <v>0</v>
      </c>
      <c r="BD94" s="76">
        <f>ROUND(SUM(BD95:BD102),2)</f>
        <v>0</v>
      </c>
      <c r="BS94" s="77" t="s">
        <v>68</v>
      </c>
      <c r="BT94" s="77" t="s">
        <v>69</v>
      </c>
      <c r="BU94" s="78" t="s">
        <v>70</v>
      </c>
      <c r="BV94" s="77" t="s">
        <v>71</v>
      </c>
      <c r="BW94" s="77" t="s">
        <v>4</v>
      </c>
      <c r="BX94" s="77" t="s">
        <v>72</v>
      </c>
      <c r="CL94" s="77" t="s">
        <v>1</v>
      </c>
    </row>
    <row r="95" spans="1:91" s="7" customFormat="1" ht="16.5" customHeight="1">
      <c r="A95" s="79" t="s">
        <v>73</v>
      </c>
      <c r="B95" s="80"/>
      <c r="C95" s="81"/>
      <c r="D95" s="216" t="s">
        <v>74</v>
      </c>
      <c r="E95" s="216"/>
      <c r="F95" s="216"/>
      <c r="G95" s="216"/>
      <c r="H95" s="216"/>
      <c r="I95" s="82"/>
      <c r="J95" s="216" t="s">
        <v>75</v>
      </c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16"/>
      <c r="V95" s="216"/>
      <c r="W95" s="216"/>
      <c r="X95" s="216"/>
      <c r="Y95" s="216"/>
      <c r="Z95" s="216"/>
      <c r="AA95" s="216"/>
      <c r="AB95" s="216"/>
      <c r="AC95" s="216"/>
      <c r="AD95" s="216"/>
      <c r="AE95" s="216"/>
      <c r="AF95" s="216"/>
      <c r="AG95" s="217">
        <f>'01 - SZ 013'!J30</f>
        <v>0</v>
      </c>
      <c r="AH95" s="218"/>
      <c r="AI95" s="218"/>
      <c r="AJ95" s="218"/>
      <c r="AK95" s="218"/>
      <c r="AL95" s="218"/>
      <c r="AM95" s="218"/>
      <c r="AN95" s="217">
        <f t="shared" si="0"/>
        <v>0</v>
      </c>
      <c r="AO95" s="218"/>
      <c r="AP95" s="218"/>
      <c r="AQ95" s="83" t="s">
        <v>76</v>
      </c>
      <c r="AR95" s="80"/>
      <c r="AS95" s="84">
        <v>0</v>
      </c>
      <c r="AT95" s="85">
        <f t="shared" si="1"/>
        <v>0</v>
      </c>
      <c r="AU95" s="86">
        <f>'01 - SZ 013'!P132</f>
        <v>0</v>
      </c>
      <c r="AV95" s="85">
        <f>'01 - SZ 013'!J33</f>
        <v>0</v>
      </c>
      <c r="AW95" s="85">
        <f>'01 - SZ 013'!J34</f>
        <v>0</v>
      </c>
      <c r="AX95" s="85">
        <f>'01 - SZ 013'!J35</f>
        <v>0</v>
      </c>
      <c r="AY95" s="85">
        <f>'01 - SZ 013'!J36</f>
        <v>0</v>
      </c>
      <c r="AZ95" s="85">
        <f>'01 - SZ 013'!F33</f>
        <v>0</v>
      </c>
      <c r="BA95" s="85">
        <f>'01 - SZ 013'!F34</f>
        <v>0</v>
      </c>
      <c r="BB95" s="85">
        <f>'01 - SZ 013'!F35</f>
        <v>0</v>
      </c>
      <c r="BC95" s="85">
        <f>'01 - SZ 013'!F36</f>
        <v>0</v>
      </c>
      <c r="BD95" s="87">
        <f>'01 - SZ 013'!F37</f>
        <v>0</v>
      </c>
      <c r="BT95" s="88" t="s">
        <v>77</v>
      </c>
      <c r="BV95" s="88" t="s">
        <v>71</v>
      </c>
      <c r="BW95" s="88" t="s">
        <v>78</v>
      </c>
      <c r="BX95" s="88" t="s">
        <v>4</v>
      </c>
      <c r="CL95" s="88" t="s">
        <v>1</v>
      </c>
      <c r="CM95" s="88" t="s">
        <v>79</v>
      </c>
    </row>
    <row r="96" spans="1:91" s="7" customFormat="1" ht="16.5" customHeight="1">
      <c r="A96" s="79" t="s">
        <v>73</v>
      </c>
      <c r="B96" s="80"/>
      <c r="C96" s="81"/>
      <c r="D96" s="216" t="s">
        <v>80</v>
      </c>
      <c r="E96" s="216"/>
      <c r="F96" s="216"/>
      <c r="G96" s="216"/>
      <c r="H96" s="216"/>
      <c r="I96" s="82"/>
      <c r="J96" s="216" t="s">
        <v>81</v>
      </c>
      <c r="K96" s="216"/>
      <c r="L96" s="216"/>
      <c r="M96" s="216"/>
      <c r="N96" s="216"/>
      <c r="O96" s="216"/>
      <c r="P96" s="216"/>
      <c r="Q96" s="216"/>
      <c r="R96" s="216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  <c r="AG96" s="217">
        <f>'02 - SZ 014'!J30</f>
        <v>0</v>
      </c>
      <c r="AH96" s="218"/>
      <c r="AI96" s="218"/>
      <c r="AJ96" s="218"/>
      <c r="AK96" s="218"/>
      <c r="AL96" s="218"/>
      <c r="AM96" s="218"/>
      <c r="AN96" s="217">
        <f t="shared" si="0"/>
        <v>0</v>
      </c>
      <c r="AO96" s="218"/>
      <c r="AP96" s="218"/>
      <c r="AQ96" s="83" t="s">
        <v>76</v>
      </c>
      <c r="AR96" s="80"/>
      <c r="AS96" s="84">
        <v>0</v>
      </c>
      <c r="AT96" s="85">
        <f t="shared" si="1"/>
        <v>0</v>
      </c>
      <c r="AU96" s="86">
        <f>'02 - SZ 014'!P132</f>
        <v>0</v>
      </c>
      <c r="AV96" s="85">
        <f>'02 - SZ 014'!J33</f>
        <v>0</v>
      </c>
      <c r="AW96" s="85">
        <f>'02 - SZ 014'!J34</f>
        <v>0</v>
      </c>
      <c r="AX96" s="85">
        <f>'02 - SZ 014'!J35</f>
        <v>0</v>
      </c>
      <c r="AY96" s="85">
        <f>'02 - SZ 014'!J36</f>
        <v>0</v>
      </c>
      <c r="AZ96" s="85">
        <f>'02 - SZ 014'!F33</f>
        <v>0</v>
      </c>
      <c r="BA96" s="85">
        <f>'02 - SZ 014'!F34</f>
        <v>0</v>
      </c>
      <c r="BB96" s="85">
        <f>'02 - SZ 014'!F35</f>
        <v>0</v>
      </c>
      <c r="BC96" s="85">
        <f>'02 - SZ 014'!F36</f>
        <v>0</v>
      </c>
      <c r="BD96" s="87">
        <f>'02 - SZ 014'!F37</f>
        <v>0</v>
      </c>
      <c r="BT96" s="88" t="s">
        <v>77</v>
      </c>
      <c r="BV96" s="88" t="s">
        <v>71</v>
      </c>
      <c r="BW96" s="88" t="s">
        <v>82</v>
      </c>
      <c r="BX96" s="88" t="s">
        <v>4</v>
      </c>
      <c r="CL96" s="88" t="s">
        <v>1</v>
      </c>
      <c r="CM96" s="88" t="s">
        <v>79</v>
      </c>
    </row>
    <row r="97" spans="1:91" s="7" customFormat="1" ht="16.5" customHeight="1">
      <c r="A97" s="79" t="s">
        <v>73</v>
      </c>
      <c r="B97" s="80"/>
      <c r="C97" s="81"/>
      <c r="D97" s="216" t="s">
        <v>83</v>
      </c>
      <c r="E97" s="216"/>
      <c r="F97" s="216"/>
      <c r="G97" s="216"/>
      <c r="H97" s="216"/>
      <c r="I97" s="82"/>
      <c r="J97" s="216" t="s">
        <v>84</v>
      </c>
      <c r="K97" s="216"/>
      <c r="L97" s="216"/>
      <c r="M97" s="216"/>
      <c r="N97" s="216"/>
      <c r="O97" s="216"/>
      <c r="P97" s="216"/>
      <c r="Q97" s="216"/>
      <c r="R97" s="216"/>
      <c r="S97" s="216"/>
      <c r="T97" s="216"/>
      <c r="U97" s="216"/>
      <c r="V97" s="216"/>
      <c r="W97" s="216"/>
      <c r="X97" s="216"/>
      <c r="Y97" s="216"/>
      <c r="Z97" s="216"/>
      <c r="AA97" s="216"/>
      <c r="AB97" s="216"/>
      <c r="AC97" s="216"/>
      <c r="AD97" s="216"/>
      <c r="AE97" s="216"/>
      <c r="AF97" s="216"/>
      <c r="AG97" s="217">
        <f>'03 - SZ 112'!J30</f>
        <v>0</v>
      </c>
      <c r="AH97" s="218"/>
      <c r="AI97" s="218"/>
      <c r="AJ97" s="218"/>
      <c r="AK97" s="218"/>
      <c r="AL97" s="218"/>
      <c r="AM97" s="218"/>
      <c r="AN97" s="217">
        <f t="shared" si="0"/>
        <v>0</v>
      </c>
      <c r="AO97" s="218"/>
      <c r="AP97" s="218"/>
      <c r="AQ97" s="83" t="s">
        <v>76</v>
      </c>
      <c r="AR97" s="80"/>
      <c r="AS97" s="84">
        <v>0</v>
      </c>
      <c r="AT97" s="85">
        <f t="shared" si="1"/>
        <v>0</v>
      </c>
      <c r="AU97" s="86">
        <f>'03 - SZ 112'!P132</f>
        <v>0</v>
      </c>
      <c r="AV97" s="85">
        <f>'03 - SZ 112'!J33</f>
        <v>0</v>
      </c>
      <c r="AW97" s="85">
        <f>'03 - SZ 112'!J34</f>
        <v>0</v>
      </c>
      <c r="AX97" s="85">
        <f>'03 - SZ 112'!J35</f>
        <v>0</v>
      </c>
      <c r="AY97" s="85">
        <f>'03 - SZ 112'!J36</f>
        <v>0</v>
      </c>
      <c r="AZ97" s="85">
        <f>'03 - SZ 112'!F33</f>
        <v>0</v>
      </c>
      <c r="BA97" s="85">
        <f>'03 - SZ 112'!F34</f>
        <v>0</v>
      </c>
      <c r="BB97" s="85">
        <f>'03 - SZ 112'!F35</f>
        <v>0</v>
      </c>
      <c r="BC97" s="85">
        <f>'03 - SZ 112'!F36</f>
        <v>0</v>
      </c>
      <c r="BD97" s="87">
        <f>'03 - SZ 112'!F37</f>
        <v>0</v>
      </c>
      <c r="BT97" s="88" t="s">
        <v>77</v>
      </c>
      <c r="BV97" s="88" t="s">
        <v>71</v>
      </c>
      <c r="BW97" s="88" t="s">
        <v>85</v>
      </c>
      <c r="BX97" s="88" t="s">
        <v>4</v>
      </c>
      <c r="CL97" s="88" t="s">
        <v>1</v>
      </c>
      <c r="CM97" s="88" t="s">
        <v>79</v>
      </c>
    </row>
    <row r="98" spans="1:91" s="7" customFormat="1" ht="16.5" customHeight="1">
      <c r="A98" s="79" t="s">
        <v>73</v>
      </c>
      <c r="B98" s="80"/>
      <c r="C98" s="81"/>
      <c r="D98" s="216" t="s">
        <v>86</v>
      </c>
      <c r="E98" s="216"/>
      <c r="F98" s="216"/>
      <c r="G98" s="216"/>
      <c r="H98" s="216"/>
      <c r="I98" s="82"/>
      <c r="J98" s="216" t="s">
        <v>87</v>
      </c>
      <c r="K98" s="216"/>
      <c r="L98" s="216"/>
      <c r="M98" s="216"/>
      <c r="N98" s="216"/>
      <c r="O98" s="216"/>
      <c r="P98" s="216"/>
      <c r="Q98" s="216"/>
      <c r="R98" s="216"/>
      <c r="S98" s="216"/>
      <c r="T98" s="216"/>
      <c r="U98" s="216"/>
      <c r="V98" s="216"/>
      <c r="W98" s="216"/>
      <c r="X98" s="216"/>
      <c r="Y98" s="216"/>
      <c r="Z98" s="216"/>
      <c r="AA98" s="216"/>
      <c r="AB98" s="216"/>
      <c r="AC98" s="216"/>
      <c r="AD98" s="216"/>
      <c r="AE98" s="216"/>
      <c r="AF98" s="216"/>
      <c r="AG98" s="217">
        <f>'04 - SZ 113'!J30</f>
        <v>0</v>
      </c>
      <c r="AH98" s="218"/>
      <c r="AI98" s="218"/>
      <c r="AJ98" s="218"/>
      <c r="AK98" s="218"/>
      <c r="AL98" s="218"/>
      <c r="AM98" s="218"/>
      <c r="AN98" s="217">
        <f t="shared" si="0"/>
        <v>0</v>
      </c>
      <c r="AO98" s="218"/>
      <c r="AP98" s="218"/>
      <c r="AQ98" s="83" t="s">
        <v>76</v>
      </c>
      <c r="AR98" s="80"/>
      <c r="AS98" s="84">
        <v>0</v>
      </c>
      <c r="AT98" s="85">
        <f t="shared" si="1"/>
        <v>0</v>
      </c>
      <c r="AU98" s="86">
        <f>'04 - SZ 113'!P132</f>
        <v>0</v>
      </c>
      <c r="AV98" s="85">
        <f>'04 - SZ 113'!J33</f>
        <v>0</v>
      </c>
      <c r="AW98" s="85">
        <f>'04 - SZ 113'!J34</f>
        <v>0</v>
      </c>
      <c r="AX98" s="85">
        <f>'04 - SZ 113'!J35</f>
        <v>0</v>
      </c>
      <c r="AY98" s="85">
        <f>'04 - SZ 113'!J36</f>
        <v>0</v>
      </c>
      <c r="AZ98" s="85">
        <f>'04 - SZ 113'!F33</f>
        <v>0</v>
      </c>
      <c r="BA98" s="85">
        <f>'04 - SZ 113'!F34</f>
        <v>0</v>
      </c>
      <c r="BB98" s="85">
        <f>'04 - SZ 113'!F35</f>
        <v>0</v>
      </c>
      <c r="BC98" s="85">
        <f>'04 - SZ 113'!F36</f>
        <v>0</v>
      </c>
      <c r="BD98" s="87">
        <f>'04 - SZ 113'!F37</f>
        <v>0</v>
      </c>
      <c r="BT98" s="88" t="s">
        <v>77</v>
      </c>
      <c r="BV98" s="88" t="s">
        <v>71</v>
      </c>
      <c r="BW98" s="88" t="s">
        <v>88</v>
      </c>
      <c r="BX98" s="88" t="s">
        <v>4</v>
      </c>
      <c r="CL98" s="88" t="s">
        <v>1</v>
      </c>
      <c r="CM98" s="88" t="s">
        <v>79</v>
      </c>
    </row>
    <row r="99" spans="1:91" s="7" customFormat="1" ht="16.5" customHeight="1">
      <c r="A99" s="79" t="s">
        <v>73</v>
      </c>
      <c r="B99" s="80"/>
      <c r="C99" s="81"/>
      <c r="D99" s="216" t="s">
        <v>89</v>
      </c>
      <c r="E99" s="216"/>
      <c r="F99" s="216"/>
      <c r="G99" s="216"/>
      <c r="H99" s="216"/>
      <c r="I99" s="82"/>
      <c r="J99" s="216" t="s">
        <v>90</v>
      </c>
      <c r="K99" s="216"/>
      <c r="L99" s="216"/>
      <c r="M99" s="216"/>
      <c r="N99" s="216"/>
      <c r="O99" s="216"/>
      <c r="P99" s="216"/>
      <c r="Q99" s="216"/>
      <c r="R99" s="216"/>
      <c r="S99" s="216"/>
      <c r="T99" s="216"/>
      <c r="U99" s="216"/>
      <c r="V99" s="216"/>
      <c r="W99" s="216"/>
      <c r="X99" s="216"/>
      <c r="Y99" s="216"/>
      <c r="Z99" s="216"/>
      <c r="AA99" s="216"/>
      <c r="AB99" s="216"/>
      <c r="AC99" s="216"/>
      <c r="AD99" s="216"/>
      <c r="AE99" s="216"/>
      <c r="AF99" s="216"/>
      <c r="AG99" s="217">
        <f>'05 - SZ 211'!J30</f>
        <v>0</v>
      </c>
      <c r="AH99" s="218"/>
      <c r="AI99" s="218"/>
      <c r="AJ99" s="218"/>
      <c r="AK99" s="218"/>
      <c r="AL99" s="218"/>
      <c r="AM99" s="218"/>
      <c r="AN99" s="217">
        <f t="shared" si="0"/>
        <v>0</v>
      </c>
      <c r="AO99" s="218"/>
      <c r="AP99" s="218"/>
      <c r="AQ99" s="83" t="s">
        <v>76</v>
      </c>
      <c r="AR99" s="80"/>
      <c r="AS99" s="84">
        <v>0</v>
      </c>
      <c r="AT99" s="85">
        <f t="shared" si="1"/>
        <v>0</v>
      </c>
      <c r="AU99" s="86">
        <f>'05 - SZ 211'!P132</f>
        <v>0</v>
      </c>
      <c r="AV99" s="85">
        <f>'05 - SZ 211'!J33</f>
        <v>0</v>
      </c>
      <c r="AW99" s="85">
        <f>'05 - SZ 211'!J34</f>
        <v>0</v>
      </c>
      <c r="AX99" s="85">
        <f>'05 - SZ 211'!J35</f>
        <v>0</v>
      </c>
      <c r="AY99" s="85">
        <f>'05 - SZ 211'!J36</f>
        <v>0</v>
      </c>
      <c r="AZ99" s="85">
        <f>'05 - SZ 211'!F33</f>
        <v>0</v>
      </c>
      <c r="BA99" s="85">
        <f>'05 - SZ 211'!F34</f>
        <v>0</v>
      </c>
      <c r="BB99" s="85">
        <f>'05 - SZ 211'!F35</f>
        <v>0</v>
      </c>
      <c r="BC99" s="85">
        <f>'05 - SZ 211'!F36</f>
        <v>0</v>
      </c>
      <c r="BD99" s="87">
        <f>'05 - SZ 211'!F37</f>
        <v>0</v>
      </c>
      <c r="BT99" s="88" t="s">
        <v>77</v>
      </c>
      <c r="BV99" s="88" t="s">
        <v>71</v>
      </c>
      <c r="BW99" s="88" t="s">
        <v>91</v>
      </c>
      <c r="BX99" s="88" t="s">
        <v>4</v>
      </c>
      <c r="CL99" s="88" t="s">
        <v>1</v>
      </c>
      <c r="CM99" s="88" t="s">
        <v>79</v>
      </c>
    </row>
    <row r="100" spans="1:91" s="7" customFormat="1" ht="16.5" customHeight="1">
      <c r="A100" s="79" t="s">
        <v>73</v>
      </c>
      <c r="B100" s="80"/>
      <c r="C100" s="81"/>
      <c r="D100" s="216" t="s">
        <v>92</v>
      </c>
      <c r="E100" s="216"/>
      <c r="F100" s="216"/>
      <c r="G100" s="216"/>
      <c r="H100" s="216"/>
      <c r="I100" s="82"/>
      <c r="J100" s="216" t="s">
        <v>93</v>
      </c>
      <c r="K100" s="216"/>
      <c r="L100" s="216"/>
      <c r="M100" s="216"/>
      <c r="N100" s="216"/>
      <c r="O100" s="216"/>
      <c r="P100" s="216"/>
      <c r="Q100" s="216"/>
      <c r="R100" s="216"/>
      <c r="S100" s="216"/>
      <c r="T100" s="216"/>
      <c r="U100" s="216"/>
      <c r="V100" s="216"/>
      <c r="W100" s="216"/>
      <c r="X100" s="216"/>
      <c r="Y100" s="216"/>
      <c r="Z100" s="216"/>
      <c r="AA100" s="216"/>
      <c r="AB100" s="216"/>
      <c r="AC100" s="216"/>
      <c r="AD100" s="216"/>
      <c r="AE100" s="216"/>
      <c r="AF100" s="216"/>
      <c r="AG100" s="217">
        <f>'06 - SZ 212'!J30</f>
        <v>0</v>
      </c>
      <c r="AH100" s="218"/>
      <c r="AI100" s="218"/>
      <c r="AJ100" s="218"/>
      <c r="AK100" s="218"/>
      <c r="AL100" s="218"/>
      <c r="AM100" s="218"/>
      <c r="AN100" s="217">
        <f t="shared" si="0"/>
        <v>0</v>
      </c>
      <c r="AO100" s="218"/>
      <c r="AP100" s="218"/>
      <c r="AQ100" s="83" t="s">
        <v>76</v>
      </c>
      <c r="AR100" s="80"/>
      <c r="AS100" s="84">
        <v>0</v>
      </c>
      <c r="AT100" s="85">
        <f t="shared" si="1"/>
        <v>0</v>
      </c>
      <c r="AU100" s="86">
        <f>'06 - SZ 212'!P132</f>
        <v>0</v>
      </c>
      <c r="AV100" s="85">
        <f>'06 - SZ 212'!J33</f>
        <v>0</v>
      </c>
      <c r="AW100" s="85">
        <f>'06 - SZ 212'!J34</f>
        <v>0</v>
      </c>
      <c r="AX100" s="85">
        <f>'06 - SZ 212'!J35</f>
        <v>0</v>
      </c>
      <c r="AY100" s="85">
        <f>'06 - SZ 212'!J36</f>
        <v>0</v>
      </c>
      <c r="AZ100" s="85">
        <f>'06 - SZ 212'!F33</f>
        <v>0</v>
      </c>
      <c r="BA100" s="85">
        <f>'06 - SZ 212'!F34</f>
        <v>0</v>
      </c>
      <c r="BB100" s="85">
        <f>'06 - SZ 212'!F35</f>
        <v>0</v>
      </c>
      <c r="BC100" s="85">
        <f>'06 - SZ 212'!F36</f>
        <v>0</v>
      </c>
      <c r="BD100" s="87">
        <f>'06 - SZ 212'!F37</f>
        <v>0</v>
      </c>
      <c r="BT100" s="88" t="s">
        <v>77</v>
      </c>
      <c r="BV100" s="88" t="s">
        <v>71</v>
      </c>
      <c r="BW100" s="88" t="s">
        <v>94</v>
      </c>
      <c r="BX100" s="88" t="s">
        <v>4</v>
      </c>
      <c r="CL100" s="88" t="s">
        <v>1</v>
      </c>
      <c r="CM100" s="88" t="s">
        <v>79</v>
      </c>
    </row>
    <row r="101" spans="1:91" s="7" customFormat="1" ht="16.5" customHeight="1">
      <c r="A101" s="79" t="s">
        <v>73</v>
      </c>
      <c r="B101" s="80"/>
      <c r="C101" s="81"/>
      <c r="D101" s="216" t="s">
        <v>95</v>
      </c>
      <c r="E101" s="216"/>
      <c r="F101" s="216"/>
      <c r="G101" s="216"/>
      <c r="H101" s="216"/>
      <c r="I101" s="82"/>
      <c r="J101" s="216" t="s">
        <v>96</v>
      </c>
      <c r="K101" s="216"/>
      <c r="L101" s="216"/>
      <c r="M101" s="216"/>
      <c r="N101" s="216"/>
      <c r="O101" s="216"/>
      <c r="P101" s="216"/>
      <c r="Q101" s="216"/>
      <c r="R101" s="216"/>
      <c r="S101" s="216"/>
      <c r="T101" s="216"/>
      <c r="U101" s="216"/>
      <c r="V101" s="216"/>
      <c r="W101" s="216"/>
      <c r="X101" s="216"/>
      <c r="Y101" s="216"/>
      <c r="Z101" s="216"/>
      <c r="AA101" s="216"/>
      <c r="AB101" s="216"/>
      <c r="AC101" s="216"/>
      <c r="AD101" s="216"/>
      <c r="AE101" s="216"/>
      <c r="AF101" s="216"/>
      <c r="AG101" s="217">
        <f>'07 - SZ 305'!J30</f>
        <v>0</v>
      </c>
      <c r="AH101" s="218"/>
      <c r="AI101" s="218"/>
      <c r="AJ101" s="218"/>
      <c r="AK101" s="218"/>
      <c r="AL101" s="218"/>
      <c r="AM101" s="218"/>
      <c r="AN101" s="217">
        <f t="shared" si="0"/>
        <v>0</v>
      </c>
      <c r="AO101" s="218"/>
      <c r="AP101" s="218"/>
      <c r="AQ101" s="83" t="s">
        <v>76</v>
      </c>
      <c r="AR101" s="80"/>
      <c r="AS101" s="84">
        <v>0</v>
      </c>
      <c r="AT101" s="85">
        <f t="shared" si="1"/>
        <v>0</v>
      </c>
      <c r="AU101" s="86">
        <f>'07 - SZ 305'!P132</f>
        <v>0</v>
      </c>
      <c r="AV101" s="85">
        <f>'07 - SZ 305'!J33</f>
        <v>0</v>
      </c>
      <c r="AW101" s="85">
        <f>'07 - SZ 305'!J34</f>
        <v>0</v>
      </c>
      <c r="AX101" s="85">
        <f>'07 - SZ 305'!J35</f>
        <v>0</v>
      </c>
      <c r="AY101" s="85">
        <f>'07 - SZ 305'!J36</f>
        <v>0</v>
      </c>
      <c r="AZ101" s="85">
        <f>'07 - SZ 305'!F33</f>
        <v>0</v>
      </c>
      <c r="BA101" s="85">
        <f>'07 - SZ 305'!F34</f>
        <v>0</v>
      </c>
      <c r="BB101" s="85">
        <f>'07 - SZ 305'!F35</f>
        <v>0</v>
      </c>
      <c r="BC101" s="85">
        <f>'07 - SZ 305'!F36</f>
        <v>0</v>
      </c>
      <c r="BD101" s="87">
        <f>'07 - SZ 305'!F37</f>
        <v>0</v>
      </c>
      <c r="BT101" s="88" t="s">
        <v>77</v>
      </c>
      <c r="BV101" s="88" t="s">
        <v>71</v>
      </c>
      <c r="BW101" s="88" t="s">
        <v>97</v>
      </c>
      <c r="BX101" s="88" t="s">
        <v>4</v>
      </c>
      <c r="CL101" s="88" t="s">
        <v>1</v>
      </c>
      <c r="CM101" s="88" t="s">
        <v>79</v>
      </c>
    </row>
    <row r="102" spans="1:91" s="7" customFormat="1" ht="16.5" customHeight="1">
      <c r="A102" s="79" t="s">
        <v>73</v>
      </c>
      <c r="B102" s="80"/>
      <c r="C102" s="81"/>
      <c r="D102" s="216" t="s">
        <v>98</v>
      </c>
      <c r="E102" s="216"/>
      <c r="F102" s="216"/>
      <c r="G102" s="216"/>
      <c r="H102" s="216"/>
      <c r="I102" s="82"/>
      <c r="J102" s="216" t="s">
        <v>99</v>
      </c>
      <c r="K102" s="216"/>
      <c r="L102" s="216"/>
      <c r="M102" s="216"/>
      <c r="N102" s="216"/>
      <c r="O102" s="216"/>
      <c r="P102" s="216"/>
      <c r="Q102" s="216"/>
      <c r="R102" s="216"/>
      <c r="S102" s="216"/>
      <c r="T102" s="216"/>
      <c r="U102" s="216"/>
      <c r="V102" s="216"/>
      <c r="W102" s="216"/>
      <c r="X102" s="216"/>
      <c r="Y102" s="216"/>
      <c r="Z102" s="216"/>
      <c r="AA102" s="216"/>
      <c r="AB102" s="216"/>
      <c r="AC102" s="216"/>
      <c r="AD102" s="216"/>
      <c r="AE102" s="216"/>
      <c r="AF102" s="216"/>
      <c r="AG102" s="217">
        <f>'08 - SZ 306'!J30</f>
        <v>0</v>
      </c>
      <c r="AH102" s="218"/>
      <c r="AI102" s="218"/>
      <c r="AJ102" s="218"/>
      <c r="AK102" s="218"/>
      <c r="AL102" s="218"/>
      <c r="AM102" s="218"/>
      <c r="AN102" s="217">
        <f t="shared" si="0"/>
        <v>0</v>
      </c>
      <c r="AO102" s="218"/>
      <c r="AP102" s="218"/>
      <c r="AQ102" s="83" t="s">
        <v>76</v>
      </c>
      <c r="AR102" s="80"/>
      <c r="AS102" s="89">
        <v>0</v>
      </c>
      <c r="AT102" s="90">
        <f t="shared" si="1"/>
        <v>0</v>
      </c>
      <c r="AU102" s="91">
        <f>'08 - SZ 306'!P132</f>
        <v>0</v>
      </c>
      <c r="AV102" s="90">
        <f>'08 - SZ 306'!J33</f>
        <v>0</v>
      </c>
      <c r="AW102" s="90">
        <f>'08 - SZ 306'!J34</f>
        <v>0</v>
      </c>
      <c r="AX102" s="90">
        <f>'08 - SZ 306'!J35</f>
        <v>0</v>
      </c>
      <c r="AY102" s="90">
        <f>'08 - SZ 306'!J36</f>
        <v>0</v>
      </c>
      <c r="AZ102" s="90">
        <f>'08 - SZ 306'!F33</f>
        <v>0</v>
      </c>
      <c r="BA102" s="90">
        <f>'08 - SZ 306'!F34</f>
        <v>0</v>
      </c>
      <c r="BB102" s="90">
        <f>'08 - SZ 306'!F35</f>
        <v>0</v>
      </c>
      <c r="BC102" s="90">
        <f>'08 - SZ 306'!F36</f>
        <v>0</v>
      </c>
      <c r="BD102" s="92">
        <f>'08 - SZ 306'!F37</f>
        <v>0</v>
      </c>
      <c r="BT102" s="88" t="s">
        <v>77</v>
      </c>
      <c r="BV102" s="88" t="s">
        <v>71</v>
      </c>
      <c r="BW102" s="88" t="s">
        <v>100</v>
      </c>
      <c r="BX102" s="88" t="s">
        <v>4</v>
      </c>
      <c r="CL102" s="88" t="s">
        <v>1</v>
      </c>
      <c r="CM102" s="88" t="s">
        <v>79</v>
      </c>
    </row>
    <row r="103" spans="1:91" s="2" customFormat="1" ht="30" customHeight="1">
      <c r="A103" s="32"/>
      <c r="B103" s="33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3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</row>
    <row r="104" spans="1:91" s="2" customFormat="1" ht="6.95" customHeight="1">
      <c r="A104" s="32"/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33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</row>
  </sheetData>
  <mergeCells count="70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2:AP102"/>
    <mergeCell ref="AG102:AM102"/>
    <mergeCell ref="AN99:AP99"/>
    <mergeCell ref="AG99:AM99"/>
    <mergeCell ref="AN96:AP96"/>
    <mergeCell ref="AN97:AP97"/>
    <mergeCell ref="L85:AO85"/>
    <mergeCell ref="AM87:AN87"/>
    <mergeCell ref="AM89:AP89"/>
    <mergeCell ref="D102:H102"/>
    <mergeCell ref="J102:AF102"/>
    <mergeCell ref="AG94:AM94"/>
    <mergeCell ref="AN94:AP94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98:AP98"/>
    <mergeCell ref="AG98:AM98"/>
    <mergeCell ref="D98:H98"/>
    <mergeCell ref="J98:AF98"/>
    <mergeCell ref="D95:H95"/>
    <mergeCell ref="AG95:AM95"/>
    <mergeCell ref="J95:AF95"/>
    <mergeCell ref="AN95:AP95"/>
    <mergeCell ref="D99:H99"/>
    <mergeCell ref="J99:AF99"/>
    <mergeCell ref="J96:AF96"/>
    <mergeCell ref="D96:H96"/>
    <mergeCell ref="AG96:AM96"/>
    <mergeCell ref="D97:H97"/>
    <mergeCell ref="J97:AF97"/>
    <mergeCell ref="AG97:AM97"/>
    <mergeCell ref="AS89:AT91"/>
    <mergeCell ref="AM90:AP90"/>
    <mergeCell ref="C92:G92"/>
    <mergeCell ref="AG92:AM92"/>
    <mergeCell ref="I92:AF92"/>
    <mergeCell ref="AN92:AP92"/>
  </mergeCells>
  <hyperlinks>
    <hyperlink ref="A95" location="'01 - SZ 013'!C2" display="/"/>
    <hyperlink ref="A96" location="'02 - SZ 014'!C2" display="/"/>
    <hyperlink ref="A97" location="'03 - SZ 112'!C2" display="/"/>
    <hyperlink ref="A98" location="'04 - SZ 113'!C2" display="/"/>
    <hyperlink ref="A99" location="'05 - SZ 211'!C2" display="/"/>
    <hyperlink ref="A100" location="'06 - SZ 212'!C2" display="/"/>
    <hyperlink ref="A101" location="'07 - SZ 305'!C2" display="/"/>
    <hyperlink ref="A102" location="'08 - SZ 306'!C2" display="/"/>
  </hyperlinks>
  <pageMargins left="0.39370078740157483" right="0.39370078740157483" top="0.39370078740157483" bottom="0.39370078740157483" header="0" footer="0"/>
  <pageSetup paperSize="9" scale="75" fitToHeight="100" orientation="portrait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32"/>
  <sheetViews>
    <sheetView showGridLines="0" workbookViewId="0">
      <selection activeCell="C84" sqref="C84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0.33203125" style="1" bestFit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0" t="s">
        <v>5</v>
      </c>
      <c r="M2" s="231"/>
      <c r="N2" s="231"/>
      <c r="O2" s="231"/>
      <c r="P2" s="231"/>
      <c r="Q2" s="231"/>
      <c r="R2" s="231"/>
      <c r="S2" s="231"/>
      <c r="T2" s="231"/>
      <c r="U2" s="231"/>
      <c r="V2" s="231"/>
      <c r="AT2" s="17" t="s">
        <v>78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79</v>
      </c>
    </row>
    <row r="4" spans="1:46" s="1" customFormat="1" ht="24.95" customHeight="1">
      <c r="B4" s="20"/>
      <c r="D4" s="21" t="s">
        <v>101</v>
      </c>
      <c r="L4" s="20"/>
      <c r="M4" s="93" t="s">
        <v>9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948</v>
      </c>
      <c r="L6" s="20"/>
    </row>
    <row r="7" spans="1:46" s="1" customFormat="1" ht="16.5" customHeight="1">
      <c r="B7" s="20"/>
      <c r="E7" s="245" t="str">
        <f>'Rekapitulace stavby'!K6</f>
        <v>GJN - oprava výměnou - žákovské soc.zařízení</v>
      </c>
      <c r="F7" s="246"/>
      <c r="G7" s="246"/>
      <c r="H7" s="246"/>
      <c r="L7" s="20"/>
    </row>
    <row r="8" spans="1:46" s="2" customFormat="1" ht="12" customHeight="1">
      <c r="A8" s="32"/>
      <c r="B8" s="33"/>
      <c r="C8" s="32"/>
      <c r="D8" s="27" t="s">
        <v>102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24" t="s">
        <v>103</v>
      </c>
      <c r="F9" s="244"/>
      <c r="G9" s="244"/>
      <c r="H9" s="244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15</v>
      </c>
      <c r="E11" s="32"/>
      <c r="F11" s="25" t="s">
        <v>1</v>
      </c>
      <c r="G11" s="32"/>
      <c r="H11" s="32"/>
      <c r="I11" s="27" t="s">
        <v>16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17</v>
      </c>
      <c r="E12" s="32"/>
      <c r="F12" s="25" t="s">
        <v>18</v>
      </c>
      <c r="G12" s="32"/>
      <c r="H12" s="32"/>
      <c r="I12" s="27" t="s">
        <v>19</v>
      </c>
      <c r="J12" s="197" t="str">
        <f>'Rekapitulace stavby'!AN8</f>
        <v>Vyplň údaj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20</v>
      </c>
      <c r="E14" s="32"/>
      <c r="F14" s="201" t="str">
        <f>'Rekapitulace stavby'!K10</f>
        <v>Gymnázium Jana Nerudy, škola hl. m. Prahy, Hellichova 3, 118 00 Praha 1</v>
      </c>
      <c r="G14" s="32"/>
      <c r="H14" s="32"/>
      <c r="I14" s="27" t="s">
        <v>21</v>
      </c>
      <c r="J14" s="200" t="str">
        <f>IF('Rekapitulace stavby'!AN10="","",'Rekapitulace stavby'!AN10)</f>
        <v>708 72 767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tr">
        <f>IF('Rekapitulace stavby'!E11="","",'Rekapitulace stavby'!E11)</f>
        <v xml:space="preserve"> </v>
      </c>
      <c r="F15" s="32"/>
      <c r="G15" s="32"/>
      <c r="H15" s="32"/>
      <c r="I15" s="27" t="s">
        <v>22</v>
      </c>
      <c r="J15" s="25" t="str">
        <f>IF('Rekapitulace stavby'!AN11="","",'Rekapitulace stavby'!AN11)</f>
        <v/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23</v>
      </c>
      <c r="E17" s="32"/>
      <c r="F17" s="32"/>
      <c r="G17" s="32"/>
      <c r="H17" s="32"/>
      <c r="I17" s="27" t="s">
        <v>21</v>
      </c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47" t="str">
        <f>'Rekapitulace stavby'!E14</f>
        <v>Vyplň údaj</v>
      </c>
      <c r="F18" s="239"/>
      <c r="G18" s="239"/>
      <c r="H18" s="239"/>
      <c r="I18" s="27" t="s">
        <v>22</v>
      </c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25</v>
      </c>
      <c r="E20" s="32"/>
      <c r="F20" s="32"/>
      <c r="G20" s="32"/>
      <c r="H20" s="32"/>
      <c r="I20" s="27" t="s">
        <v>21</v>
      </c>
      <c r="J20" s="25" t="str">
        <f>IF('Rekapitulace stavby'!AN16="","",'Rekapitulace stavby'!AN16)</f>
        <v/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tr">
        <f>IF('Rekapitulace stavby'!E17="","",'Rekapitulace stavby'!E17)</f>
        <v xml:space="preserve"> </v>
      </c>
      <c r="F21" s="32"/>
      <c r="G21" s="32"/>
      <c r="H21" s="32"/>
      <c r="I21" s="27" t="s">
        <v>22</v>
      </c>
      <c r="J21" s="25" t="str">
        <f>IF('Rekapitulace stavby'!AN17="","",'Rekapitulace stavby'!AN17)</f>
        <v/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27</v>
      </c>
      <c r="E23" s="32"/>
      <c r="F23" s="32"/>
      <c r="G23" s="32"/>
      <c r="H23" s="32"/>
      <c r="I23" s="27" t="s">
        <v>21</v>
      </c>
      <c r="J23" s="25" t="str">
        <f>IF('Rekapitulace stavby'!AN19="","",'Rekapitulace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IF('Rekapitulace stavby'!E20="","",'Rekapitulace stavby'!E20)</f>
        <v xml:space="preserve"> </v>
      </c>
      <c r="F24" s="32"/>
      <c r="G24" s="32"/>
      <c r="H24" s="32"/>
      <c r="I24" s="27" t="s">
        <v>22</v>
      </c>
      <c r="J24" s="25" t="str">
        <f>IF('Rekapitulace stavby'!AN20="","",'Rekapitulace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28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4"/>
      <c r="B27" s="95"/>
      <c r="C27" s="94"/>
      <c r="D27" s="94"/>
      <c r="E27" s="243" t="s">
        <v>1</v>
      </c>
      <c r="F27" s="243"/>
      <c r="G27" s="243"/>
      <c r="H27" s="243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97" t="s">
        <v>29</v>
      </c>
      <c r="E30" s="32"/>
      <c r="F30" s="32"/>
      <c r="G30" s="32"/>
      <c r="H30" s="32"/>
      <c r="I30" s="32"/>
      <c r="J30" s="71">
        <f>ROUND(J132,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31</v>
      </c>
      <c r="G32" s="32"/>
      <c r="H32" s="32"/>
      <c r="I32" s="36" t="s">
        <v>30</v>
      </c>
      <c r="J32" s="36" t="s">
        <v>32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98" t="s">
        <v>33</v>
      </c>
      <c r="E33" s="27" t="s">
        <v>34</v>
      </c>
      <c r="F33" s="99">
        <f>ROUND((SUM(BE132:BE231)),  2)</f>
        <v>0</v>
      </c>
      <c r="G33" s="32"/>
      <c r="H33" s="32"/>
      <c r="I33" s="100">
        <v>0.21</v>
      </c>
      <c r="J33" s="99">
        <f>ROUND(((SUM(BE132:BE231))*I33),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35</v>
      </c>
      <c r="F34" s="99">
        <f>ROUND((SUM(BF132:BF231)),  2)</f>
        <v>0</v>
      </c>
      <c r="G34" s="32"/>
      <c r="H34" s="32"/>
      <c r="I34" s="100">
        <v>0.15</v>
      </c>
      <c r="J34" s="99">
        <f>ROUND(((SUM(BF132:BF231))*I34),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36</v>
      </c>
      <c r="F35" s="99">
        <f>ROUND((SUM(BG132:BG231)),  2)</f>
        <v>0</v>
      </c>
      <c r="G35" s="32"/>
      <c r="H35" s="32"/>
      <c r="I35" s="100">
        <v>0.21</v>
      </c>
      <c r="J35" s="99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37</v>
      </c>
      <c r="F36" s="99">
        <f>ROUND((SUM(BH132:BH231)),  2)</f>
        <v>0</v>
      </c>
      <c r="G36" s="32"/>
      <c r="H36" s="32"/>
      <c r="I36" s="100">
        <v>0.15</v>
      </c>
      <c r="J36" s="99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38</v>
      </c>
      <c r="F37" s="99">
        <f>ROUND((SUM(BI132:BI231)),  2)</f>
        <v>0</v>
      </c>
      <c r="G37" s="32"/>
      <c r="H37" s="32"/>
      <c r="I37" s="100">
        <v>0</v>
      </c>
      <c r="J37" s="99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1"/>
      <c r="D39" s="102" t="s">
        <v>39</v>
      </c>
      <c r="E39" s="60"/>
      <c r="F39" s="60"/>
      <c r="G39" s="103" t="s">
        <v>40</v>
      </c>
      <c r="H39" s="104" t="s">
        <v>41</v>
      </c>
      <c r="I39" s="60"/>
      <c r="J39" s="105">
        <f>SUM(J30:J37)</f>
        <v>0</v>
      </c>
      <c r="K39" s="106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2"/>
      <c r="D50" s="43" t="s">
        <v>42</v>
      </c>
      <c r="E50" s="44"/>
      <c r="F50" s="44"/>
      <c r="G50" s="43" t="s">
        <v>43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2"/>
      <c r="B61" s="33"/>
      <c r="C61" s="32"/>
      <c r="D61" s="45" t="s">
        <v>44</v>
      </c>
      <c r="E61" s="35"/>
      <c r="F61" s="107" t="s">
        <v>45</v>
      </c>
      <c r="G61" s="45" t="s">
        <v>44</v>
      </c>
      <c r="H61" s="35"/>
      <c r="I61" s="35"/>
      <c r="J61" s="108" t="s">
        <v>45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2"/>
      <c r="B65" s="33"/>
      <c r="C65" s="32"/>
      <c r="D65" s="43" t="s">
        <v>46</v>
      </c>
      <c r="E65" s="46"/>
      <c r="F65" s="46"/>
      <c r="G65" s="43" t="s">
        <v>47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2"/>
      <c r="B76" s="33"/>
      <c r="C76" s="32"/>
      <c r="D76" s="45" t="s">
        <v>44</v>
      </c>
      <c r="E76" s="35"/>
      <c r="F76" s="107" t="s">
        <v>45</v>
      </c>
      <c r="G76" s="45" t="s">
        <v>44</v>
      </c>
      <c r="H76" s="35"/>
      <c r="I76" s="35"/>
      <c r="J76" s="108" t="s">
        <v>45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104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948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45" t="str">
        <f>E7</f>
        <v>GJN - oprava výměnou - žákovské soc.zařízení</v>
      </c>
      <c r="F85" s="246"/>
      <c r="G85" s="246"/>
      <c r="H85" s="246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102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24" t="str">
        <f>E9</f>
        <v>01 - SZ 013</v>
      </c>
      <c r="F87" s="244"/>
      <c r="G87" s="244"/>
      <c r="H87" s="244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17</v>
      </c>
      <c r="D89" s="32"/>
      <c r="E89" s="32"/>
      <c r="F89" s="25" t="str">
        <f>F12</f>
        <v xml:space="preserve"> </v>
      </c>
      <c r="G89" s="32"/>
      <c r="H89" s="32"/>
      <c r="I89" s="27" t="s">
        <v>19</v>
      </c>
      <c r="J89" s="55" t="str">
        <f>IF(J12="","",J12)</f>
        <v>Vyplň údaj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20</v>
      </c>
      <c r="D91" s="32"/>
      <c r="E91" s="32"/>
      <c r="F91" s="203" t="str">
        <f>'Rekapitulace stavby'!K10</f>
        <v>Gymnázium Jana Nerudy, škola hl. m. Prahy, Hellichova 3, 118 00 Praha 1</v>
      </c>
      <c r="G91" s="32"/>
      <c r="H91" s="32"/>
      <c r="I91" s="27" t="s">
        <v>25</v>
      </c>
      <c r="J91" s="30" t="str">
        <f>E21</f>
        <v xml:space="preserve"> 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23</v>
      </c>
      <c r="D92" s="32"/>
      <c r="E92" s="32"/>
      <c r="F92" s="202" t="str">
        <f>IF(E18="","",E18)</f>
        <v>Vyplň údaj</v>
      </c>
      <c r="G92" s="32"/>
      <c r="H92" s="32"/>
      <c r="I92" s="27" t="s">
        <v>27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09" t="s">
        <v>105</v>
      </c>
      <c r="D94" s="101"/>
      <c r="E94" s="101"/>
      <c r="F94" s="101"/>
      <c r="G94" s="101"/>
      <c r="H94" s="101"/>
      <c r="I94" s="101"/>
      <c r="J94" s="110" t="s">
        <v>106</v>
      </c>
      <c r="K94" s="101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11" t="s">
        <v>107</v>
      </c>
      <c r="D96" s="32"/>
      <c r="E96" s="32"/>
      <c r="F96" s="32"/>
      <c r="G96" s="32"/>
      <c r="H96" s="32"/>
      <c r="I96" s="32"/>
      <c r="J96" s="71">
        <f>J132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108</v>
      </c>
    </row>
    <row r="97" spans="2:12" s="9" customFormat="1" ht="24.95" customHeight="1">
      <c r="B97" s="112"/>
      <c r="D97" s="113" t="s">
        <v>109</v>
      </c>
      <c r="E97" s="114"/>
      <c r="F97" s="114"/>
      <c r="G97" s="114"/>
      <c r="H97" s="114"/>
      <c r="I97" s="114"/>
      <c r="J97" s="115">
        <f>J133</f>
        <v>0</v>
      </c>
      <c r="L97" s="112"/>
    </row>
    <row r="98" spans="2:12" s="10" customFormat="1" ht="19.899999999999999" customHeight="1">
      <c r="B98" s="116"/>
      <c r="D98" s="117" t="s">
        <v>110</v>
      </c>
      <c r="E98" s="118"/>
      <c r="F98" s="118"/>
      <c r="G98" s="118"/>
      <c r="H98" s="118"/>
      <c r="I98" s="118"/>
      <c r="J98" s="119">
        <f>J134</f>
        <v>0</v>
      </c>
      <c r="L98" s="116"/>
    </row>
    <row r="99" spans="2:12" s="10" customFormat="1" ht="19.899999999999999" customHeight="1">
      <c r="B99" s="116"/>
      <c r="D99" s="117" t="s">
        <v>111</v>
      </c>
      <c r="E99" s="118"/>
      <c r="F99" s="118"/>
      <c r="G99" s="118"/>
      <c r="H99" s="118"/>
      <c r="I99" s="118"/>
      <c r="J99" s="119">
        <f>J137</f>
        <v>0</v>
      </c>
      <c r="L99" s="116"/>
    </row>
    <row r="100" spans="2:12" s="10" customFormat="1" ht="19.899999999999999" customHeight="1">
      <c r="B100" s="116"/>
      <c r="D100" s="117" t="s">
        <v>112</v>
      </c>
      <c r="E100" s="118"/>
      <c r="F100" s="118"/>
      <c r="G100" s="118"/>
      <c r="H100" s="118"/>
      <c r="I100" s="118"/>
      <c r="J100" s="119">
        <f>J148</f>
        <v>0</v>
      </c>
      <c r="L100" s="116"/>
    </row>
    <row r="101" spans="2:12" s="10" customFormat="1" ht="19.899999999999999" customHeight="1">
      <c r="B101" s="116"/>
      <c r="D101" s="117" t="s">
        <v>113</v>
      </c>
      <c r="E101" s="118"/>
      <c r="F101" s="118"/>
      <c r="G101" s="118"/>
      <c r="H101" s="118"/>
      <c r="I101" s="118"/>
      <c r="J101" s="119">
        <f>J154</f>
        <v>0</v>
      </c>
      <c r="L101" s="116"/>
    </row>
    <row r="102" spans="2:12" s="10" customFormat="1" ht="19.899999999999999" customHeight="1">
      <c r="B102" s="116"/>
      <c r="D102" s="117" t="s">
        <v>114</v>
      </c>
      <c r="E102" s="118"/>
      <c r="F102" s="118"/>
      <c r="G102" s="118"/>
      <c r="H102" s="118"/>
      <c r="I102" s="118"/>
      <c r="J102" s="119">
        <f>J161</f>
        <v>0</v>
      </c>
      <c r="L102" s="116"/>
    </row>
    <row r="103" spans="2:12" s="9" customFormat="1" ht="24.95" customHeight="1">
      <c r="B103" s="112"/>
      <c r="D103" s="113" t="s">
        <v>115</v>
      </c>
      <c r="E103" s="114"/>
      <c r="F103" s="114"/>
      <c r="G103" s="114"/>
      <c r="H103" s="114"/>
      <c r="I103" s="114"/>
      <c r="J103" s="115">
        <f>J163</f>
        <v>0</v>
      </c>
      <c r="L103" s="112"/>
    </row>
    <row r="104" spans="2:12" s="10" customFormat="1" ht="19.899999999999999" customHeight="1">
      <c r="B104" s="116"/>
      <c r="D104" s="117" t="s">
        <v>116</v>
      </c>
      <c r="E104" s="118"/>
      <c r="F104" s="118"/>
      <c r="G104" s="118"/>
      <c r="H104" s="118"/>
      <c r="I104" s="118"/>
      <c r="J104" s="119">
        <f>J164</f>
        <v>0</v>
      </c>
      <c r="L104" s="116"/>
    </row>
    <row r="105" spans="2:12" s="10" customFormat="1" ht="19.899999999999999" customHeight="1">
      <c r="B105" s="116"/>
      <c r="D105" s="117" t="s">
        <v>117</v>
      </c>
      <c r="E105" s="118"/>
      <c r="F105" s="118"/>
      <c r="G105" s="118"/>
      <c r="H105" s="118"/>
      <c r="I105" s="118"/>
      <c r="J105" s="119">
        <f>J166</f>
        <v>0</v>
      </c>
      <c r="L105" s="116"/>
    </row>
    <row r="106" spans="2:12" s="10" customFormat="1" ht="19.899999999999999" customHeight="1">
      <c r="B106" s="116"/>
      <c r="D106" s="117" t="s">
        <v>118</v>
      </c>
      <c r="E106" s="118"/>
      <c r="F106" s="118"/>
      <c r="G106" s="118"/>
      <c r="H106" s="118"/>
      <c r="I106" s="118"/>
      <c r="J106" s="119">
        <f>J180</f>
        <v>0</v>
      </c>
      <c r="L106" s="116"/>
    </row>
    <row r="107" spans="2:12" s="10" customFormat="1" ht="19.899999999999999" customHeight="1">
      <c r="B107" s="116"/>
      <c r="D107" s="117" t="s">
        <v>119</v>
      </c>
      <c r="E107" s="118"/>
      <c r="F107" s="118"/>
      <c r="G107" s="118"/>
      <c r="H107" s="118"/>
      <c r="I107" s="118"/>
      <c r="J107" s="119">
        <f>J185</f>
        <v>0</v>
      </c>
      <c r="L107" s="116"/>
    </row>
    <row r="108" spans="2:12" s="10" customFormat="1" ht="19.899999999999999" customHeight="1">
      <c r="B108" s="116"/>
      <c r="D108" s="117" t="s">
        <v>120</v>
      </c>
      <c r="E108" s="118"/>
      <c r="F108" s="118"/>
      <c r="G108" s="118"/>
      <c r="H108" s="118"/>
      <c r="I108" s="118"/>
      <c r="J108" s="119">
        <f>J187</f>
        <v>0</v>
      </c>
      <c r="L108" s="116"/>
    </row>
    <row r="109" spans="2:12" s="10" customFormat="1" ht="19.899999999999999" customHeight="1">
      <c r="B109" s="116"/>
      <c r="D109" s="117" t="s">
        <v>121</v>
      </c>
      <c r="E109" s="118"/>
      <c r="F109" s="118"/>
      <c r="G109" s="118"/>
      <c r="H109" s="118"/>
      <c r="I109" s="118"/>
      <c r="J109" s="119">
        <f>J191</f>
        <v>0</v>
      </c>
      <c r="L109" s="116"/>
    </row>
    <row r="110" spans="2:12" s="10" customFormat="1" ht="19.899999999999999" customHeight="1">
      <c r="B110" s="116"/>
      <c r="D110" s="117" t="s">
        <v>122</v>
      </c>
      <c r="E110" s="118"/>
      <c r="F110" s="118"/>
      <c r="G110" s="118"/>
      <c r="H110" s="118"/>
      <c r="I110" s="118"/>
      <c r="J110" s="119">
        <f>J201</f>
        <v>0</v>
      </c>
      <c r="L110" s="116"/>
    </row>
    <row r="111" spans="2:12" s="10" customFormat="1" ht="19.899999999999999" customHeight="1">
      <c r="B111" s="116"/>
      <c r="D111" s="117" t="s">
        <v>123</v>
      </c>
      <c r="E111" s="118"/>
      <c r="F111" s="118"/>
      <c r="G111" s="118"/>
      <c r="H111" s="118"/>
      <c r="I111" s="118"/>
      <c r="J111" s="119">
        <f>J215</f>
        <v>0</v>
      </c>
      <c r="L111" s="116"/>
    </row>
    <row r="112" spans="2:12" s="10" customFormat="1" ht="19.899999999999999" customHeight="1">
      <c r="B112" s="116"/>
      <c r="D112" s="117" t="s">
        <v>124</v>
      </c>
      <c r="E112" s="118"/>
      <c r="F112" s="118"/>
      <c r="G112" s="118"/>
      <c r="H112" s="118"/>
      <c r="I112" s="118"/>
      <c r="J112" s="119">
        <f>J224</f>
        <v>0</v>
      </c>
      <c r="L112" s="116"/>
    </row>
    <row r="113" spans="1:31" s="2" customFormat="1" ht="21.75" customHeight="1">
      <c r="A113" s="32"/>
      <c r="B113" s="33"/>
      <c r="C113" s="32"/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31" s="2" customFormat="1" ht="6.95" customHeight="1">
      <c r="A114" s="32"/>
      <c r="B114" s="47"/>
      <c r="C114" s="48"/>
      <c r="D114" s="48"/>
      <c r="E114" s="48"/>
      <c r="F114" s="48"/>
      <c r="G114" s="48"/>
      <c r="H114" s="48"/>
      <c r="I114" s="48"/>
      <c r="J114" s="48"/>
      <c r="K114" s="48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8" spans="1:31" s="2" customFormat="1" ht="6.95" customHeight="1">
      <c r="A118" s="32"/>
      <c r="B118" s="49"/>
      <c r="C118" s="50"/>
      <c r="D118" s="50"/>
      <c r="E118" s="50"/>
      <c r="F118" s="50"/>
      <c r="G118" s="50"/>
      <c r="H118" s="50"/>
      <c r="I118" s="50"/>
      <c r="J118" s="50"/>
      <c r="K118" s="50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24.95" customHeight="1">
      <c r="A119" s="32"/>
      <c r="B119" s="33"/>
      <c r="C119" s="21" t="s">
        <v>125</v>
      </c>
      <c r="D119" s="32"/>
      <c r="E119" s="32"/>
      <c r="F119" s="32"/>
      <c r="G119" s="32"/>
      <c r="H119" s="32"/>
      <c r="I119" s="32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6.95" customHeight="1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2" customHeight="1">
      <c r="A121" s="32"/>
      <c r="B121" s="33"/>
      <c r="C121" s="27" t="s">
        <v>948</v>
      </c>
      <c r="D121" s="32"/>
      <c r="E121" s="32"/>
      <c r="F121" s="32"/>
      <c r="G121" s="32"/>
      <c r="H121" s="32"/>
      <c r="I121" s="32"/>
      <c r="J121" s="32"/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16.5" customHeight="1">
      <c r="A122" s="32"/>
      <c r="B122" s="33"/>
      <c r="C122" s="32"/>
      <c r="D122" s="32"/>
      <c r="E122" s="245" t="str">
        <f>E7</f>
        <v>GJN - oprava výměnou - žákovské soc.zařízení</v>
      </c>
      <c r="F122" s="246"/>
      <c r="G122" s="246"/>
      <c r="H122" s="246"/>
      <c r="I122" s="32"/>
      <c r="J122" s="32"/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102</v>
      </c>
      <c r="D123" s="32"/>
      <c r="E123" s="32"/>
      <c r="F123" s="32"/>
      <c r="G123" s="32"/>
      <c r="H123" s="32"/>
      <c r="I123" s="32"/>
      <c r="J123" s="32"/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16.5" customHeight="1">
      <c r="A124" s="32"/>
      <c r="B124" s="33"/>
      <c r="C124" s="32"/>
      <c r="D124" s="32"/>
      <c r="E124" s="224" t="str">
        <f>E9</f>
        <v>01 - SZ 013</v>
      </c>
      <c r="F124" s="244"/>
      <c r="G124" s="244"/>
      <c r="H124" s="244"/>
      <c r="I124" s="32"/>
      <c r="J124" s="32"/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6.95" customHeight="1">
      <c r="A125" s="32"/>
      <c r="B125" s="33"/>
      <c r="C125" s="32"/>
      <c r="D125" s="32"/>
      <c r="E125" s="32"/>
      <c r="F125" s="32"/>
      <c r="G125" s="32"/>
      <c r="H125" s="32"/>
      <c r="I125" s="32"/>
      <c r="J125" s="32"/>
      <c r="K125" s="32"/>
      <c r="L125" s="4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2" customHeight="1">
      <c r="A126" s="32"/>
      <c r="B126" s="33"/>
      <c r="C126" s="27" t="s">
        <v>17</v>
      </c>
      <c r="D126" s="32"/>
      <c r="E126" s="32"/>
      <c r="F126" s="25" t="str">
        <f>F12</f>
        <v xml:space="preserve"> </v>
      </c>
      <c r="G126" s="32"/>
      <c r="H126" s="32"/>
      <c r="I126" s="27" t="s">
        <v>19</v>
      </c>
      <c r="J126" s="55" t="str">
        <f>IF(J12="","",J12)</f>
        <v>Vyplň údaj</v>
      </c>
      <c r="K126" s="32"/>
      <c r="L126" s="4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6.95" customHeight="1">
      <c r="A127" s="32"/>
      <c r="B127" s="33"/>
      <c r="C127" s="32"/>
      <c r="D127" s="32"/>
      <c r="E127" s="32"/>
      <c r="F127" s="32"/>
      <c r="G127" s="32"/>
      <c r="H127" s="32"/>
      <c r="I127" s="32"/>
      <c r="J127" s="32"/>
      <c r="K127" s="32"/>
      <c r="L127" s="4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2" customFormat="1" ht="15.2" customHeight="1">
      <c r="A128" s="32"/>
      <c r="B128" s="33"/>
      <c r="C128" s="27" t="s">
        <v>20</v>
      </c>
      <c r="D128" s="32"/>
      <c r="E128" s="32"/>
      <c r="F128" s="203" t="str">
        <f>'Rekapitulace stavby'!K10</f>
        <v>Gymnázium Jana Nerudy, škola hl. m. Prahy, Hellichova 3, 118 00 Praha 1</v>
      </c>
      <c r="G128" s="32"/>
      <c r="H128" s="32"/>
      <c r="I128" s="27" t="s">
        <v>25</v>
      </c>
      <c r="J128" s="30" t="str">
        <f>E21</f>
        <v xml:space="preserve"> </v>
      </c>
      <c r="K128" s="32"/>
      <c r="L128" s="4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65" s="2" customFormat="1" ht="15.2" customHeight="1">
      <c r="A129" s="32"/>
      <c r="B129" s="33"/>
      <c r="C129" s="27" t="s">
        <v>23</v>
      </c>
      <c r="D129" s="32"/>
      <c r="E129" s="32"/>
      <c r="F129" s="25" t="str">
        <f>IF(E18="","",E18)</f>
        <v>Vyplň údaj</v>
      </c>
      <c r="G129" s="32"/>
      <c r="H129" s="32"/>
      <c r="I129" s="27" t="s">
        <v>27</v>
      </c>
      <c r="J129" s="30" t="str">
        <f>E24</f>
        <v xml:space="preserve"> </v>
      </c>
      <c r="K129" s="32"/>
      <c r="L129" s="4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:65" s="2" customFormat="1" ht="10.35" customHeight="1">
      <c r="A130" s="32"/>
      <c r="B130" s="33"/>
      <c r="C130" s="32"/>
      <c r="D130" s="32"/>
      <c r="E130" s="32"/>
      <c r="F130" s="32"/>
      <c r="G130" s="32"/>
      <c r="H130" s="32"/>
      <c r="I130" s="32"/>
      <c r="J130" s="32"/>
      <c r="K130" s="32"/>
      <c r="L130" s="4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1:65" s="11" customFormat="1" ht="29.25" customHeight="1">
      <c r="A131" s="120"/>
      <c r="B131" s="121"/>
      <c r="C131" s="122" t="s">
        <v>126</v>
      </c>
      <c r="D131" s="123" t="s">
        <v>54</v>
      </c>
      <c r="E131" s="123" t="s">
        <v>50</v>
      </c>
      <c r="F131" s="123" t="s">
        <v>51</v>
      </c>
      <c r="G131" s="123" t="s">
        <v>127</v>
      </c>
      <c r="H131" s="123" t="s">
        <v>128</v>
      </c>
      <c r="I131" s="123" t="s">
        <v>129</v>
      </c>
      <c r="J131" s="123" t="s">
        <v>106</v>
      </c>
      <c r="K131" s="124" t="s">
        <v>130</v>
      </c>
      <c r="L131" s="125"/>
      <c r="M131" s="62" t="s">
        <v>1</v>
      </c>
      <c r="N131" s="63" t="s">
        <v>33</v>
      </c>
      <c r="O131" s="63" t="s">
        <v>131</v>
      </c>
      <c r="P131" s="63" t="s">
        <v>132</v>
      </c>
      <c r="Q131" s="63" t="s">
        <v>133</v>
      </c>
      <c r="R131" s="63" t="s">
        <v>134</v>
      </c>
      <c r="S131" s="63" t="s">
        <v>135</v>
      </c>
      <c r="T131" s="63" t="s">
        <v>136</v>
      </c>
      <c r="U131" s="64" t="s">
        <v>137</v>
      </c>
      <c r="V131" s="120"/>
      <c r="W131" s="120"/>
      <c r="X131" s="120"/>
      <c r="Y131" s="120"/>
      <c r="Z131" s="120"/>
      <c r="AA131" s="120"/>
      <c r="AB131" s="120"/>
      <c r="AC131" s="120"/>
      <c r="AD131" s="120"/>
      <c r="AE131" s="120"/>
    </row>
    <row r="132" spans="1:65" s="2" customFormat="1" ht="22.9" customHeight="1">
      <c r="A132" s="32"/>
      <c r="B132" s="33"/>
      <c r="C132" s="69" t="s">
        <v>138</v>
      </c>
      <c r="D132" s="32"/>
      <c r="E132" s="32"/>
      <c r="F132" s="32"/>
      <c r="G132" s="32"/>
      <c r="H132" s="32"/>
      <c r="I132" s="32"/>
      <c r="J132" s="126">
        <f>BK132</f>
        <v>0</v>
      </c>
      <c r="K132" s="32"/>
      <c r="L132" s="33"/>
      <c r="M132" s="65"/>
      <c r="N132" s="56"/>
      <c r="O132" s="66"/>
      <c r="P132" s="127">
        <f>P133+P163</f>
        <v>0</v>
      </c>
      <c r="Q132" s="66"/>
      <c r="R132" s="127">
        <f>R133+R163</f>
        <v>2.9249262999999996</v>
      </c>
      <c r="S132" s="66"/>
      <c r="T132" s="127">
        <f>T133+T163</f>
        <v>8.5889924999999998</v>
      </c>
      <c r="U132" s="67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T132" s="17" t="s">
        <v>68</v>
      </c>
      <c r="AU132" s="17" t="s">
        <v>108</v>
      </c>
      <c r="BK132" s="128">
        <f>BK133+BK163</f>
        <v>0</v>
      </c>
    </row>
    <row r="133" spans="1:65" s="12" customFormat="1" ht="25.9" customHeight="1">
      <c r="B133" s="129"/>
      <c r="D133" s="130" t="s">
        <v>68</v>
      </c>
      <c r="E133" s="131" t="s">
        <v>139</v>
      </c>
      <c r="F133" s="131" t="s">
        <v>140</v>
      </c>
      <c r="I133" s="132"/>
      <c r="J133" s="133">
        <f>BK133</f>
        <v>0</v>
      </c>
      <c r="L133" s="129"/>
      <c r="M133" s="134"/>
      <c r="N133" s="135"/>
      <c r="O133" s="135"/>
      <c r="P133" s="136">
        <f>P134+P137+P148+P154+P161</f>
        <v>0</v>
      </c>
      <c r="Q133" s="135"/>
      <c r="R133" s="136">
        <f>R134+R137+R148+R154+R161</f>
        <v>0.55319019999999997</v>
      </c>
      <c r="S133" s="135"/>
      <c r="T133" s="136">
        <f>T134+T137+T148+T154+T161</f>
        <v>8.5047999999999995</v>
      </c>
      <c r="U133" s="137"/>
      <c r="AR133" s="130" t="s">
        <v>77</v>
      </c>
      <c r="AT133" s="138" t="s">
        <v>68</v>
      </c>
      <c r="AU133" s="138" t="s">
        <v>69</v>
      </c>
      <c r="AY133" s="130" t="s">
        <v>141</v>
      </c>
      <c r="BK133" s="139">
        <f>BK134+BK137+BK148+BK154+BK161</f>
        <v>0</v>
      </c>
    </row>
    <row r="134" spans="1:65" s="12" customFormat="1" ht="22.9" customHeight="1">
      <c r="B134" s="129"/>
      <c r="D134" s="130" t="s">
        <v>68</v>
      </c>
      <c r="E134" s="140" t="s">
        <v>142</v>
      </c>
      <c r="F134" s="140" t="s">
        <v>143</v>
      </c>
      <c r="I134" s="132"/>
      <c r="J134" s="141">
        <f>BK134</f>
        <v>0</v>
      </c>
      <c r="L134" s="129"/>
      <c r="M134" s="134"/>
      <c r="N134" s="135"/>
      <c r="O134" s="135"/>
      <c r="P134" s="136">
        <f>SUM(P135:P136)</f>
        <v>0</v>
      </c>
      <c r="Q134" s="135"/>
      <c r="R134" s="136">
        <f>SUM(R135:R136)</f>
        <v>0</v>
      </c>
      <c r="S134" s="135"/>
      <c r="T134" s="136">
        <f>SUM(T135:T136)</f>
        <v>0</v>
      </c>
      <c r="U134" s="137"/>
      <c r="AR134" s="130" t="s">
        <v>77</v>
      </c>
      <c r="AT134" s="138" t="s">
        <v>68</v>
      </c>
      <c r="AU134" s="138" t="s">
        <v>77</v>
      </c>
      <c r="AY134" s="130" t="s">
        <v>141</v>
      </c>
      <c r="BK134" s="139">
        <f>SUM(BK135:BK136)</f>
        <v>0</v>
      </c>
    </row>
    <row r="135" spans="1:65" s="2" customFormat="1" ht="16.5" customHeight="1">
      <c r="A135" s="32"/>
      <c r="B135" s="142"/>
      <c r="C135" s="143" t="s">
        <v>77</v>
      </c>
      <c r="D135" s="143" t="s">
        <v>144</v>
      </c>
      <c r="E135" s="144" t="s">
        <v>145</v>
      </c>
      <c r="F135" s="145" t="s">
        <v>146</v>
      </c>
      <c r="G135" s="146" t="s">
        <v>147</v>
      </c>
      <c r="H135" s="147">
        <v>0</v>
      </c>
      <c r="I135" s="148"/>
      <c r="J135" s="149">
        <f>ROUND(I135*H135,2)</f>
        <v>0</v>
      </c>
      <c r="K135" s="145" t="s">
        <v>148</v>
      </c>
      <c r="L135" s="33"/>
      <c r="M135" s="150" t="s">
        <v>1</v>
      </c>
      <c r="N135" s="151" t="s">
        <v>34</v>
      </c>
      <c r="O135" s="58"/>
      <c r="P135" s="152">
        <f>O135*H135</f>
        <v>0</v>
      </c>
      <c r="Q135" s="152">
        <v>6.4519999999999994E-2</v>
      </c>
      <c r="R135" s="152">
        <f>Q135*H135</f>
        <v>0</v>
      </c>
      <c r="S135" s="152">
        <v>0</v>
      </c>
      <c r="T135" s="152">
        <f>S135*H135</f>
        <v>0</v>
      </c>
      <c r="U135" s="153" t="s">
        <v>1</v>
      </c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54" t="s">
        <v>149</v>
      </c>
      <c r="AT135" s="154" t="s">
        <v>144</v>
      </c>
      <c r="AU135" s="154" t="s">
        <v>79</v>
      </c>
      <c r="AY135" s="17" t="s">
        <v>141</v>
      </c>
      <c r="BE135" s="155">
        <f>IF(N135="základní",J135,0)</f>
        <v>0</v>
      </c>
      <c r="BF135" s="155">
        <f>IF(N135="snížená",J135,0)</f>
        <v>0</v>
      </c>
      <c r="BG135" s="155">
        <f>IF(N135="zákl. přenesená",J135,0)</f>
        <v>0</v>
      </c>
      <c r="BH135" s="155">
        <f>IF(N135="sníž. přenesená",J135,0)</f>
        <v>0</v>
      </c>
      <c r="BI135" s="155">
        <f>IF(N135="nulová",J135,0)</f>
        <v>0</v>
      </c>
      <c r="BJ135" s="17" t="s">
        <v>77</v>
      </c>
      <c r="BK135" s="155">
        <f>ROUND(I135*H135,2)</f>
        <v>0</v>
      </c>
      <c r="BL135" s="17" t="s">
        <v>149</v>
      </c>
      <c r="BM135" s="154" t="s">
        <v>150</v>
      </c>
    </row>
    <row r="136" spans="1:65" s="13" customFormat="1">
      <c r="B136" s="156"/>
      <c r="D136" s="157" t="s">
        <v>151</v>
      </c>
      <c r="E136" s="158" t="s">
        <v>1</v>
      </c>
      <c r="F136" s="159" t="s">
        <v>152</v>
      </c>
      <c r="H136" s="158" t="s">
        <v>1</v>
      </c>
      <c r="I136" s="160"/>
      <c r="L136" s="156"/>
      <c r="M136" s="161"/>
      <c r="N136" s="162"/>
      <c r="O136" s="162"/>
      <c r="P136" s="162"/>
      <c r="Q136" s="162"/>
      <c r="R136" s="162"/>
      <c r="S136" s="162"/>
      <c r="T136" s="162"/>
      <c r="U136" s="163"/>
      <c r="AT136" s="158" t="s">
        <v>151</v>
      </c>
      <c r="AU136" s="158" t="s">
        <v>79</v>
      </c>
      <c r="AV136" s="13" t="s">
        <v>77</v>
      </c>
      <c r="AW136" s="13" t="s">
        <v>26</v>
      </c>
      <c r="AX136" s="13" t="s">
        <v>69</v>
      </c>
      <c r="AY136" s="158" t="s">
        <v>141</v>
      </c>
    </row>
    <row r="137" spans="1:65" s="12" customFormat="1" ht="22.9" customHeight="1">
      <c r="B137" s="129"/>
      <c r="D137" s="130" t="s">
        <v>68</v>
      </c>
      <c r="E137" s="140" t="s">
        <v>153</v>
      </c>
      <c r="F137" s="140" t="s">
        <v>154</v>
      </c>
      <c r="I137" s="132"/>
      <c r="J137" s="141">
        <f>BK137</f>
        <v>0</v>
      </c>
      <c r="L137" s="129"/>
      <c r="M137" s="134"/>
      <c r="N137" s="135"/>
      <c r="O137" s="135"/>
      <c r="P137" s="136">
        <f>SUM(P138:P147)</f>
        <v>0</v>
      </c>
      <c r="Q137" s="135"/>
      <c r="R137" s="136">
        <f>SUM(R138:R147)</f>
        <v>0.55319019999999997</v>
      </c>
      <c r="S137" s="135"/>
      <c r="T137" s="136">
        <f>SUM(T138:T147)</f>
        <v>0</v>
      </c>
      <c r="U137" s="137"/>
      <c r="AR137" s="130" t="s">
        <v>77</v>
      </c>
      <c r="AT137" s="138" t="s">
        <v>68</v>
      </c>
      <c r="AU137" s="138" t="s">
        <v>77</v>
      </c>
      <c r="AY137" s="130" t="s">
        <v>141</v>
      </c>
      <c r="BK137" s="139">
        <f>SUM(BK138:BK147)</f>
        <v>0</v>
      </c>
    </row>
    <row r="138" spans="1:65" s="2" customFormat="1" ht="24.2" customHeight="1">
      <c r="A138" s="32"/>
      <c r="B138" s="142"/>
      <c r="C138" s="143" t="s">
        <v>79</v>
      </c>
      <c r="D138" s="143" t="s">
        <v>144</v>
      </c>
      <c r="E138" s="144" t="s">
        <v>155</v>
      </c>
      <c r="F138" s="145" t="s">
        <v>156</v>
      </c>
      <c r="G138" s="146" t="s">
        <v>147</v>
      </c>
      <c r="H138" s="147">
        <v>109.43</v>
      </c>
      <c r="I138" s="148"/>
      <c r="J138" s="149">
        <f>ROUND(I138*H138,2)</f>
        <v>0</v>
      </c>
      <c r="K138" s="145" t="s">
        <v>148</v>
      </c>
      <c r="L138" s="33"/>
      <c r="M138" s="150" t="s">
        <v>1</v>
      </c>
      <c r="N138" s="151" t="s">
        <v>34</v>
      </c>
      <c r="O138" s="58"/>
      <c r="P138" s="152">
        <f>O138*H138</f>
        <v>0</v>
      </c>
      <c r="Q138" s="152">
        <v>2.5999999999999998E-4</v>
      </c>
      <c r="R138" s="152">
        <f>Q138*H138</f>
        <v>2.8451799999999999E-2</v>
      </c>
      <c r="S138" s="152">
        <v>0</v>
      </c>
      <c r="T138" s="152">
        <f>S138*H138</f>
        <v>0</v>
      </c>
      <c r="U138" s="153" t="s">
        <v>1</v>
      </c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54" t="s">
        <v>149</v>
      </c>
      <c r="AT138" s="154" t="s">
        <v>144</v>
      </c>
      <c r="AU138" s="154" t="s">
        <v>79</v>
      </c>
      <c r="AY138" s="17" t="s">
        <v>141</v>
      </c>
      <c r="BE138" s="155">
        <f>IF(N138="základní",J138,0)</f>
        <v>0</v>
      </c>
      <c r="BF138" s="155">
        <f>IF(N138="snížená",J138,0)</f>
        <v>0</v>
      </c>
      <c r="BG138" s="155">
        <f>IF(N138="zákl. přenesená",J138,0)</f>
        <v>0</v>
      </c>
      <c r="BH138" s="155">
        <f>IF(N138="sníž. přenesená",J138,0)</f>
        <v>0</v>
      </c>
      <c r="BI138" s="155">
        <f>IF(N138="nulová",J138,0)</f>
        <v>0</v>
      </c>
      <c r="BJ138" s="17" t="s">
        <v>77</v>
      </c>
      <c r="BK138" s="155">
        <f>ROUND(I138*H138,2)</f>
        <v>0</v>
      </c>
      <c r="BL138" s="17" t="s">
        <v>149</v>
      </c>
      <c r="BM138" s="154" t="s">
        <v>157</v>
      </c>
    </row>
    <row r="139" spans="1:65" s="14" customFormat="1">
      <c r="B139" s="164"/>
      <c r="D139" s="157" t="s">
        <v>151</v>
      </c>
      <c r="E139" s="165" t="s">
        <v>1</v>
      </c>
      <c r="F139" s="166" t="s">
        <v>158</v>
      </c>
      <c r="H139" s="167">
        <v>109.43</v>
      </c>
      <c r="I139" s="168"/>
      <c r="L139" s="164"/>
      <c r="M139" s="169"/>
      <c r="N139" s="170"/>
      <c r="O139" s="170"/>
      <c r="P139" s="170"/>
      <c r="Q139" s="170"/>
      <c r="R139" s="170"/>
      <c r="S139" s="170"/>
      <c r="T139" s="170"/>
      <c r="U139" s="171"/>
      <c r="AT139" s="165" t="s">
        <v>151</v>
      </c>
      <c r="AU139" s="165" t="s">
        <v>79</v>
      </c>
      <c r="AV139" s="14" t="s">
        <v>79</v>
      </c>
      <c r="AW139" s="14" t="s">
        <v>26</v>
      </c>
      <c r="AX139" s="14" t="s">
        <v>77</v>
      </c>
      <c r="AY139" s="165" t="s">
        <v>141</v>
      </c>
    </row>
    <row r="140" spans="1:65" s="2" customFormat="1" ht="24.2" customHeight="1">
      <c r="A140" s="32"/>
      <c r="B140" s="142"/>
      <c r="C140" s="143" t="s">
        <v>142</v>
      </c>
      <c r="D140" s="143" t="s">
        <v>144</v>
      </c>
      <c r="E140" s="144" t="s">
        <v>159</v>
      </c>
      <c r="F140" s="145" t="s">
        <v>160</v>
      </c>
      <c r="G140" s="146" t="s">
        <v>147</v>
      </c>
      <c r="H140" s="147">
        <v>82.68</v>
      </c>
      <c r="I140" s="148"/>
      <c r="J140" s="149">
        <f>ROUND(I140*H140,2)</f>
        <v>0</v>
      </c>
      <c r="K140" s="145" t="s">
        <v>148</v>
      </c>
      <c r="L140" s="33"/>
      <c r="M140" s="150" t="s">
        <v>1</v>
      </c>
      <c r="N140" s="151" t="s">
        <v>34</v>
      </c>
      <c r="O140" s="58"/>
      <c r="P140" s="152">
        <f>O140*H140</f>
        <v>0</v>
      </c>
      <c r="Q140" s="152">
        <v>4.3800000000000002E-3</v>
      </c>
      <c r="R140" s="152">
        <f>Q140*H140</f>
        <v>0.36213840000000003</v>
      </c>
      <c r="S140" s="152">
        <v>0</v>
      </c>
      <c r="T140" s="152">
        <f>S140*H140</f>
        <v>0</v>
      </c>
      <c r="U140" s="153" t="s">
        <v>1</v>
      </c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54" t="s">
        <v>149</v>
      </c>
      <c r="AT140" s="154" t="s">
        <v>144</v>
      </c>
      <c r="AU140" s="154" t="s">
        <v>79</v>
      </c>
      <c r="AY140" s="17" t="s">
        <v>141</v>
      </c>
      <c r="BE140" s="155">
        <f>IF(N140="základní",J140,0)</f>
        <v>0</v>
      </c>
      <c r="BF140" s="155">
        <f>IF(N140="snížená",J140,0)</f>
        <v>0</v>
      </c>
      <c r="BG140" s="155">
        <f>IF(N140="zákl. přenesená",J140,0)</f>
        <v>0</v>
      </c>
      <c r="BH140" s="155">
        <f>IF(N140="sníž. přenesená",J140,0)</f>
        <v>0</v>
      </c>
      <c r="BI140" s="155">
        <f>IF(N140="nulová",J140,0)</f>
        <v>0</v>
      </c>
      <c r="BJ140" s="17" t="s">
        <v>77</v>
      </c>
      <c r="BK140" s="155">
        <f>ROUND(I140*H140,2)</f>
        <v>0</v>
      </c>
      <c r="BL140" s="17" t="s">
        <v>149</v>
      </c>
      <c r="BM140" s="154" t="s">
        <v>161</v>
      </c>
    </row>
    <row r="141" spans="1:65" s="14" customFormat="1">
      <c r="B141" s="164"/>
      <c r="D141" s="157" t="s">
        <v>151</v>
      </c>
      <c r="E141" s="165" t="s">
        <v>1</v>
      </c>
      <c r="F141" s="166" t="s">
        <v>162</v>
      </c>
      <c r="H141" s="167">
        <v>82.68</v>
      </c>
      <c r="I141" s="168"/>
      <c r="L141" s="164"/>
      <c r="M141" s="169"/>
      <c r="N141" s="170"/>
      <c r="O141" s="170"/>
      <c r="P141" s="170"/>
      <c r="Q141" s="170"/>
      <c r="R141" s="170"/>
      <c r="S141" s="170"/>
      <c r="T141" s="170"/>
      <c r="U141" s="171"/>
      <c r="AT141" s="165" t="s">
        <v>151</v>
      </c>
      <c r="AU141" s="165" t="s">
        <v>79</v>
      </c>
      <c r="AV141" s="14" t="s">
        <v>79</v>
      </c>
      <c r="AW141" s="14" t="s">
        <v>26</v>
      </c>
      <c r="AX141" s="14" t="s">
        <v>77</v>
      </c>
      <c r="AY141" s="165" t="s">
        <v>141</v>
      </c>
    </row>
    <row r="142" spans="1:65" s="2" customFormat="1" ht="24.2" customHeight="1">
      <c r="A142" s="32"/>
      <c r="B142" s="142"/>
      <c r="C142" s="143" t="s">
        <v>149</v>
      </c>
      <c r="D142" s="143" t="s">
        <v>144</v>
      </c>
      <c r="E142" s="144" t="s">
        <v>163</v>
      </c>
      <c r="F142" s="145" t="s">
        <v>164</v>
      </c>
      <c r="G142" s="146" t="s">
        <v>147</v>
      </c>
      <c r="H142" s="147">
        <v>53.5</v>
      </c>
      <c r="I142" s="148"/>
      <c r="J142" s="149">
        <f>ROUND(I142*H142,2)</f>
        <v>0</v>
      </c>
      <c r="K142" s="145" t="s">
        <v>148</v>
      </c>
      <c r="L142" s="33"/>
      <c r="M142" s="150" t="s">
        <v>1</v>
      </c>
      <c r="N142" s="151" t="s">
        <v>34</v>
      </c>
      <c r="O142" s="58"/>
      <c r="P142" s="152">
        <f>O142*H142</f>
        <v>0</v>
      </c>
      <c r="Q142" s="152">
        <v>3.0000000000000001E-3</v>
      </c>
      <c r="R142" s="152">
        <f>Q142*H142</f>
        <v>0.1605</v>
      </c>
      <c r="S142" s="152">
        <v>0</v>
      </c>
      <c r="T142" s="152">
        <f>S142*H142</f>
        <v>0</v>
      </c>
      <c r="U142" s="153" t="s">
        <v>1</v>
      </c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54" t="s">
        <v>149</v>
      </c>
      <c r="AT142" s="154" t="s">
        <v>144</v>
      </c>
      <c r="AU142" s="154" t="s">
        <v>79</v>
      </c>
      <c r="AY142" s="17" t="s">
        <v>141</v>
      </c>
      <c r="BE142" s="155">
        <f>IF(N142="základní",J142,0)</f>
        <v>0</v>
      </c>
      <c r="BF142" s="155">
        <f>IF(N142="snížená",J142,0)</f>
        <v>0</v>
      </c>
      <c r="BG142" s="155">
        <f>IF(N142="zákl. přenesená",J142,0)</f>
        <v>0</v>
      </c>
      <c r="BH142" s="155">
        <f>IF(N142="sníž. přenesená",J142,0)</f>
        <v>0</v>
      </c>
      <c r="BI142" s="155">
        <f>IF(N142="nulová",J142,0)</f>
        <v>0</v>
      </c>
      <c r="BJ142" s="17" t="s">
        <v>77</v>
      </c>
      <c r="BK142" s="155">
        <f>ROUND(I142*H142,2)</f>
        <v>0</v>
      </c>
      <c r="BL142" s="17" t="s">
        <v>149</v>
      </c>
      <c r="BM142" s="154" t="s">
        <v>165</v>
      </c>
    </row>
    <row r="143" spans="1:65" s="14" customFormat="1">
      <c r="B143" s="164"/>
      <c r="D143" s="157" t="s">
        <v>151</v>
      </c>
      <c r="E143" s="165" t="s">
        <v>1</v>
      </c>
      <c r="F143" s="166" t="s">
        <v>166</v>
      </c>
      <c r="H143" s="167">
        <v>53.5</v>
      </c>
      <c r="I143" s="168"/>
      <c r="L143" s="164"/>
      <c r="M143" s="169"/>
      <c r="N143" s="170"/>
      <c r="O143" s="170"/>
      <c r="P143" s="170"/>
      <c r="Q143" s="170"/>
      <c r="R143" s="170"/>
      <c r="S143" s="170"/>
      <c r="T143" s="170"/>
      <c r="U143" s="171"/>
      <c r="AT143" s="165" t="s">
        <v>151</v>
      </c>
      <c r="AU143" s="165" t="s">
        <v>79</v>
      </c>
      <c r="AV143" s="14" t="s">
        <v>79</v>
      </c>
      <c r="AW143" s="14" t="s">
        <v>26</v>
      </c>
      <c r="AX143" s="14" t="s">
        <v>77</v>
      </c>
      <c r="AY143" s="165" t="s">
        <v>141</v>
      </c>
    </row>
    <row r="144" spans="1:65" s="2" customFormat="1" ht="24.2" customHeight="1">
      <c r="A144" s="32"/>
      <c r="B144" s="142"/>
      <c r="C144" s="143" t="s">
        <v>167</v>
      </c>
      <c r="D144" s="143" t="s">
        <v>144</v>
      </c>
      <c r="E144" s="144" t="s">
        <v>168</v>
      </c>
      <c r="F144" s="145" t="s">
        <v>169</v>
      </c>
      <c r="G144" s="146" t="s">
        <v>170</v>
      </c>
      <c r="H144" s="147">
        <v>20</v>
      </c>
      <c r="I144" s="148"/>
      <c r="J144" s="149">
        <f>ROUND(I144*H144,2)</f>
        <v>0</v>
      </c>
      <c r="K144" s="145" t="s">
        <v>148</v>
      </c>
      <c r="L144" s="33"/>
      <c r="M144" s="150" t="s">
        <v>1</v>
      </c>
      <c r="N144" s="151" t="s">
        <v>34</v>
      </c>
      <c r="O144" s="58"/>
      <c r="P144" s="152">
        <f>O144*H144</f>
        <v>0</v>
      </c>
      <c r="Q144" s="152">
        <v>0</v>
      </c>
      <c r="R144" s="152">
        <f>Q144*H144</f>
        <v>0</v>
      </c>
      <c r="S144" s="152">
        <v>0</v>
      </c>
      <c r="T144" s="152">
        <f>S144*H144</f>
        <v>0</v>
      </c>
      <c r="U144" s="153" t="s">
        <v>1</v>
      </c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54" t="s">
        <v>149</v>
      </c>
      <c r="AT144" s="154" t="s">
        <v>144</v>
      </c>
      <c r="AU144" s="154" t="s">
        <v>79</v>
      </c>
      <c r="AY144" s="17" t="s">
        <v>141</v>
      </c>
      <c r="BE144" s="155">
        <f>IF(N144="základní",J144,0)</f>
        <v>0</v>
      </c>
      <c r="BF144" s="155">
        <f>IF(N144="snížená",J144,0)</f>
        <v>0</v>
      </c>
      <c r="BG144" s="155">
        <f>IF(N144="zákl. přenesená",J144,0)</f>
        <v>0</v>
      </c>
      <c r="BH144" s="155">
        <f>IF(N144="sníž. přenesená",J144,0)</f>
        <v>0</v>
      </c>
      <c r="BI144" s="155">
        <f>IF(N144="nulová",J144,0)</f>
        <v>0</v>
      </c>
      <c r="BJ144" s="17" t="s">
        <v>77</v>
      </c>
      <c r="BK144" s="155">
        <f>ROUND(I144*H144,2)</f>
        <v>0</v>
      </c>
      <c r="BL144" s="17" t="s">
        <v>149</v>
      </c>
      <c r="BM144" s="154" t="s">
        <v>171</v>
      </c>
    </row>
    <row r="145" spans="1:65" s="2" customFormat="1" ht="24.2" customHeight="1">
      <c r="A145" s="32"/>
      <c r="B145" s="142"/>
      <c r="C145" s="172" t="s">
        <v>153</v>
      </c>
      <c r="D145" s="172" t="s">
        <v>172</v>
      </c>
      <c r="E145" s="173" t="s">
        <v>173</v>
      </c>
      <c r="F145" s="174" t="s">
        <v>174</v>
      </c>
      <c r="G145" s="175" t="s">
        <v>170</v>
      </c>
      <c r="H145" s="176">
        <v>21</v>
      </c>
      <c r="I145" s="177"/>
      <c r="J145" s="178">
        <f>ROUND(I145*H145,2)</f>
        <v>0</v>
      </c>
      <c r="K145" s="174" t="s">
        <v>148</v>
      </c>
      <c r="L145" s="179"/>
      <c r="M145" s="180" t="s">
        <v>1</v>
      </c>
      <c r="N145" s="181" t="s">
        <v>34</v>
      </c>
      <c r="O145" s="58"/>
      <c r="P145" s="152">
        <f>O145*H145</f>
        <v>0</v>
      </c>
      <c r="Q145" s="152">
        <v>1E-4</v>
      </c>
      <c r="R145" s="152">
        <f>Q145*H145</f>
        <v>2.1000000000000003E-3</v>
      </c>
      <c r="S145" s="152">
        <v>0</v>
      </c>
      <c r="T145" s="152">
        <f>S145*H145</f>
        <v>0</v>
      </c>
      <c r="U145" s="153" t="s">
        <v>1</v>
      </c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54" t="s">
        <v>175</v>
      </c>
      <c r="AT145" s="154" t="s">
        <v>172</v>
      </c>
      <c r="AU145" s="154" t="s">
        <v>79</v>
      </c>
      <c r="AY145" s="17" t="s">
        <v>141</v>
      </c>
      <c r="BE145" s="155">
        <f>IF(N145="základní",J145,0)</f>
        <v>0</v>
      </c>
      <c r="BF145" s="155">
        <f>IF(N145="snížená",J145,0)</f>
        <v>0</v>
      </c>
      <c r="BG145" s="155">
        <f>IF(N145="zákl. přenesená",J145,0)</f>
        <v>0</v>
      </c>
      <c r="BH145" s="155">
        <f>IF(N145="sníž. přenesená",J145,0)</f>
        <v>0</v>
      </c>
      <c r="BI145" s="155">
        <f>IF(N145="nulová",J145,0)</f>
        <v>0</v>
      </c>
      <c r="BJ145" s="17" t="s">
        <v>77</v>
      </c>
      <c r="BK145" s="155">
        <f>ROUND(I145*H145,2)</f>
        <v>0</v>
      </c>
      <c r="BL145" s="17" t="s">
        <v>149</v>
      </c>
      <c r="BM145" s="154" t="s">
        <v>176</v>
      </c>
    </row>
    <row r="146" spans="1:65" s="14" customFormat="1">
      <c r="B146" s="164"/>
      <c r="D146" s="157" t="s">
        <v>151</v>
      </c>
      <c r="F146" s="166" t="s">
        <v>177</v>
      </c>
      <c r="H146" s="167">
        <v>21</v>
      </c>
      <c r="I146" s="168"/>
      <c r="L146" s="164"/>
      <c r="M146" s="169"/>
      <c r="N146" s="170"/>
      <c r="O146" s="170"/>
      <c r="P146" s="170"/>
      <c r="Q146" s="170"/>
      <c r="R146" s="170"/>
      <c r="S146" s="170"/>
      <c r="T146" s="170"/>
      <c r="U146" s="171"/>
      <c r="AT146" s="165" t="s">
        <v>151</v>
      </c>
      <c r="AU146" s="165" t="s">
        <v>79</v>
      </c>
      <c r="AV146" s="14" t="s">
        <v>79</v>
      </c>
      <c r="AW146" s="14" t="s">
        <v>3</v>
      </c>
      <c r="AX146" s="14" t="s">
        <v>77</v>
      </c>
      <c r="AY146" s="165" t="s">
        <v>141</v>
      </c>
    </row>
    <row r="147" spans="1:65" s="2" customFormat="1" ht="24.2" customHeight="1">
      <c r="A147" s="32"/>
      <c r="B147" s="142"/>
      <c r="C147" s="143" t="s">
        <v>178</v>
      </c>
      <c r="D147" s="143" t="s">
        <v>144</v>
      </c>
      <c r="E147" s="144" t="s">
        <v>179</v>
      </c>
      <c r="F147" s="145" t="s">
        <v>180</v>
      </c>
      <c r="G147" s="146" t="s">
        <v>181</v>
      </c>
      <c r="H147" s="147">
        <v>1</v>
      </c>
      <c r="I147" s="148"/>
      <c r="J147" s="149">
        <f>ROUND(I147*H147,2)</f>
        <v>0</v>
      </c>
      <c r="K147" s="145" t="s">
        <v>1</v>
      </c>
      <c r="L147" s="33"/>
      <c r="M147" s="150" t="s">
        <v>1</v>
      </c>
      <c r="N147" s="151" t="s">
        <v>34</v>
      </c>
      <c r="O147" s="58"/>
      <c r="P147" s="152">
        <f>O147*H147</f>
        <v>0</v>
      </c>
      <c r="Q147" s="152">
        <v>0</v>
      </c>
      <c r="R147" s="152">
        <f>Q147*H147</f>
        <v>0</v>
      </c>
      <c r="S147" s="152">
        <v>0</v>
      </c>
      <c r="T147" s="152">
        <f>S147*H147</f>
        <v>0</v>
      </c>
      <c r="U147" s="153" t="s">
        <v>1</v>
      </c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54" t="s">
        <v>149</v>
      </c>
      <c r="AT147" s="154" t="s">
        <v>144</v>
      </c>
      <c r="AU147" s="154" t="s">
        <v>79</v>
      </c>
      <c r="AY147" s="17" t="s">
        <v>141</v>
      </c>
      <c r="BE147" s="155">
        <f>IF(N147="základní",J147,0)</f>
        <v>0</v>
      </c>
      <c r="BF147" s="155">
        <f>IF(N147="snížená",J147,0)</f>
        <v>0</v>
      </c>
      <c r="BG147" s="155">
        <f>IF(N147="zákl. přenesená",J147,0)</f>
        <v>0</v>
      </c>
      <c r="BH147" s="155">
        <f>IF(N147="sníž. přenesená",J147,0)</f>
        <v>0</v>
      </c>
      <c r="BI147" s="155">
        <f>IF(N147="nulová",J147,0)</f>
        <v>0</v>
      </c>
      <c r="BJ147" s="17" t="s">
        <v>77</v>
      </c>
      <c r="BK147" s="155">
        <f>ROUND(I147*H147,2)</f>
        <v>0</v>
      </c>
      <c r="BL147" s="17" t="s">
        <v>149</v>
      </c>
      <c r="BM147" s="154" t="s">
        <v>182</v>
      </c>
    </row>
    <row r="148" spans="1:65" s="12" customFormat="1" ht="22.9" customHeight="1">
      <c r="B148" s="129"/>
      <c r="D148" s="130" t="s">
        <v>68</v>
      </c>
      <c r="E148" s="140" t="s">
        <v>183</v>
      </c>
      <c r="F148" s="140" t="s">
        <v>184</v>
      </c>
      <c r="I148" s="132"/>
      <c r="J148" s="141">
        <f>BK148</f>
        <v>0</v>
      </c>
      <c r="L148" s="129"/>
      <c r="M148" s="134"/>
      <c r="N148" s="135"/>
      <c r="O148" s="135"/>
      <c r="P148" s="136">
        <f>SUM(P149:P153)</f>
        <v>0</v>
      </c>
      <c r="Q148" s="135"/>
      <c r="R148" s="136">
        <f>SUM(R149:R153)</f>
        <v>0</v>
      </c>
      <c r="S148" s="135"/>
      <c r="T148" s="136">
        <f>SUM(T149:T153)</f>
        <v>8.5047999999999995</v>
      </c>
      <c r="U148" s="137"/>
      <c r="AR148" s="130" t="s">
        <v>77</v>
      </c>
      <c r="AT148" s="138" t="s">
        <v>68</v>
      </c>
      <c r="AU148" s="138" t="s">
        <v>77</v>
      </c>
      <c r="AY148" s="130" t="s">
        <v>141</v>
      </c>
      <c r="BK148" s="139">
        <f>SUM(BK149:BK153)</f>
        <v>0</v>
      </c>
    </row>
    <row r="149" spans="1:65" s="2" customFormat="1" ht="24.2" customHeight="1">
      <c r="A149" s="32"/>
      <c r="B149" s="142"/>
      <c r="C149" s="143" t="s">
        <v>175</v>
      </c>
      <c r="D149" s="143" t="s">
        <v>144</v>
      </c>
      <c r="E149" s="144" t="s">
        <v>185</v>
      </c>
      <c r="F149" s="145" t="s">
        <v>186</v>
      </c>
      <c r="G149" s="146" t="s">
        <v>147</v>
      </c>
      <c r="H149" s="147">
        <v>15.76</v>
      </c>
      <c r="I149" s="148"/>
      <c r="J149" s="149">
        <f>ROUND(I149*H149,2)</f>
        <v>0</v>
      </c>
      <c r="K149" s="145" t="s">
        <v>148</v>
      </c>
      <c r="L149" s="33"/>
      <c r="M149" s="150" t="s">
        <v>1</v>
      </c>
      <c r="N149" s="151" t="s">
        <v>34</v>
      </c>
      <c r="O149" s="58"/>
      <c r="P149" s="152">
        <f>O149*H149</f>
        <v>0</v>
      </c>
      <c r="Q149" s="152">
        <v>0</v>
      </c>
      <c r="R149" s="152">
        <f>Q149*H149</f>
        <v>0</v>
      </c>
      <c r="S149" s="152">
        <v>5.7000000000000002E-2</v>
      </c>
      <c r="T149" s="152">
        <f>S149*H149</f>
        <v>0.89832000000000001</v>
      </c>
      <c r="U149" s="153" t="s">
        <v>1</v>
      </c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54" t="s">
        <v>149</v>
      </c>
      <c r="AT149" s="154" t="s">
        <v>144</v>
      </c>
      <c r="AU149" s="154" t="s">
        <v>79</v>
      </c>
      <c r="AY149" s="17" t="s">
        <v>141</v>
      </c>
      <c r="BE149" s="155">
        <f>IF(N149="základní",J149,0)</f>
        <v>0</v>
      </c>
      <c r="BF149" s="155">
        <f>IF(N149="snížená",J149,0)</f>
        <v>0</v>
      </c>
      <c r="BG149" s="155">
        <f>IF(N149="zákl. přenesená",J149,0)</f>
        <v>0</v>
      </c>
      <c r="BH149" s="155">
        <f>IF(N149="sníž. přenesená",J149,0)</f>
        <v>0</v>
      </c>
      <c r="BI149" s="155">
        <f>IF(N149="nulová",J149,0)</f>
        <v>0</v>
      </c>
      <c r="BJ149" s="17" t="s">
        <v>77</v>
      </c>
      <c r="BK149" s="155">
        <f>ROUND(I149*H149,2)</f>
        <v>0</v>
      </c>
      <c r="BL149" s="17" t="s">
        <v>149</v>
      </c>
      <c r="BM149" s="154" t="s">
        <v>187</v>
      </c>
    </row>
    <row r="150" spans="1:65" s="14" customFormat="1">
      <c r="B150" s="164"/>
      <c r="D150" s="157" t="s">
        <v>151</v>
      </c>
      <c r="E150" s="165" t="s">
        <v>1</v>
      </c>
      <c r="F150" s="166" t="s">
        <v>188</v>
      </c>
      <c r="H150" s="167">
        <v>15.76</v>
      </c>
      <c r="I150" s="168"/>
      <c r="L150" s="164"/>
      <c r="M150" s="169"/>
      <c r="N150" s="170"/>
      <c r="O150" s="170"/>
      <c r="P150" s="170"/>
      <c r="Q150" s="170"/>
      <c r="R150" s="170"/>
      <c r="S150" s="170"/>
      <c r="T150" s="170"/>
      <c r="U150" s="171"/>
      <c r="AT150" s="165" t="s">
        <v>151</v>
      </c>
      <c r="AU150" s="165" t="s">
        <v>79</v>
      </c>
      <c r="AV150" s="14" t="s">
        <v>79</v>
      </c>
      <c r="AW150" s="14" t="s">
        <v>26</v>
      </c>
      <c r="AX150" s="14" t="s">
        <v>77</v>
      </c>
      <c r="AY150" s="165" t="s">
        <v>141</v>
      </c>
    </row>
    <row r="151" spans="1:65" s="2" customFormat="1" ht="24.2" customHeight="1">
      <c r="A151" s="32"/>
      <c r="B151" s="142"/>
      <c r="C151" s="143" t="s">
        <v>183</v>
      </c>
      <c r="D151" s="143" t="s">
        <v>144</v>
      </c>
      <c r="E151" s="144" t="s">
        <v>189</v>
      </c>
      <c r="F151" s="145" t="s">
        <v>190</v>
      </c>
      <c r="G151" s="146" t="s">
        <v>147</v>
      </c>
      <c r="H151" s="147">
        <v>111.86</v>
      </c>
      <c r="I151" s="148"/>
      <c r="J151" s="149">
        <f>ROUND(I151*H151,2)</f>
        <v>0</v>
      </c>
      <c r="K151" s="145" t="s">
        <v>148</v>
      </c>
      <c r="L151" s="33"/>
      <c r="M151" s="150" t="s">
        <v>1</v>
      </c>
      <c r="N151" s="151" t="s">
        <v>34</v>
      </c>
      <c r="O151" s="58"/>
      <c r="P151" s="152">
        <f>O151*H151</f>
        <v>0</v>
      </c>
      <c r="Q151" s="152">
        <v>0</v>
      </c>
      <c r="R151" s="152">
        <f>Q151*H151</f>
        <v>0</v>
      </c>
      <c r="S151" s="152">
        <v>6.8000000000000005E-2</v>
      </c>
      <c r="T151" s="152">
        <f>S151*H151</f>
        <v>7.6064800000000004</v>
      </c>
      <c r="U151" s="153" t="s">
        <v>1</v>
      </c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54" t="s">
        <v>149</v>
      </c>
      <c r="AT151" s="154" t="s">
        <v>144</v>
      </c>
      <c r="AU151" s="154" t="s">
        <v>79</v>
      </c>
      <c r="AY151" s="17" t="s">
        <v>141</v>
      </c>
      <c r="BE151" s="155">
        <f>IF(N151="základní",J151,0)</f>
        <v>0</v>
      </c>
      <c r="BF151" s="155">
        <f>IF(N151="snížená",J151,0)</f>
        <v>0</v>
      </c>
      <c r="BG151" s="155">
        <f>IF(N151="zákl. přenesená",J151,0)</f>
        <v>0</v>
      </c>
      <c r="BH151" s="155">
        <f>IF(N151="sníž. přenesená",J151,0)</f>
        <v>0</v>
      </c>
      <c r="BI151" s="155">
        <f>IF(N151="nulová",J151,0)</f>
        <v>0</v>
      </c>
      <c r="BJ151" s="17" t="s">
        <v>77</v>
      </c>
      <c r="BK151" s="155">
        <f>ROUND(I151*H151,2)</f>
        <v>0</v>
      </c>
      <c r="BL151" s="17" t="s">
        <v>149</v>
      </c>
      <c r="BM151" s="154" t="s">
        <v>191</v>
      </c>
    </row>
    <row r="152" spans="1:65" s="13" customFormat="1">
      <c r="B152" s="156"/>
      <c r="D152" s="157" t="s">
        <v>151</v>
      </c>
      <c r="E152" s="158" t="s">
        <v>1</v>
      </c>
      <c r="F152" s="159" t="s">
        <v>192</v>
      </c>
      <c r="H152" s="158" t="s">
        <v>1</v>
      </c>
      <c r="I152" s="160"/>
      <c r="L152" s="156"/>
      <c r="M152" s="161"/>
      <c r="N152" s="162"/>
      <c r="O152" s="162"/>
      <c r="P152" s="162"/>
      <c r="Q152" s="162"/>
      <c r="R152" s="162"/>
      <c r="S152" s="162"/>
      <c r="T152" s="162"/>
      <c r="U152" s="163"/>
      <c r="AT152" s="158" t="s">
        <v>151</v>
      </c>
      <c r="AU152" s="158" t="s">
        <v>79</v>
      </c>
      <c r="AV152" s="13" t="s">
        <v>77</v>
      </c>
      <c r="AW152" s="13" t="s">
        <v>26</v>
      </c>
      <c r="AX152" s="13" t="s">
        <v>69</v>
      </c>
      <c r="AY152" s="158" t="s">
        <v>141</v>
      </c>
    </row>
    <row r="153" spans="1:65" s="14" customFormat="1">
      <c r="B153" s="164"/>
      <c r="D153" s="157" t="s">
        <v>151</v>
      </c>
      <c r="E153" s="165" t="s">
        <v>1</v>
      </c>
      <c r="F153" s="166" t="s">
        <v>193</v>
      </c>
      <c r="H153" s="167">
        <v>111.86</v>
      </c>
      <c r="I153" s="168"/>
      <c r="L153" s="164"/>
      <c r="M153" s="169"/>
      <c r="N153" s="170"/>
      <c r="O153" s="170"/>
      <c r="P153" s="170"/>
      <c r="Q153" s="170"/>
      <c r="R153" s="170"/>
      <c r="S153" s="170"/>
      <c r="T153" s="170"/>
      <c r="U153" s="171"/>
      <c r="AT153" s="165" t="s">
        <v>151</v>
      </c>
      <c r="AU153" s="165" t="s">
        <v>79</v>
      </c>
      <c r="AV153" s="14" t="s">
        <v>79</v>
      </c>
      <c r="AW153" s="14" t="s">
        <v>26</v>
      </c>
      <c r="AX153" s="14" t="s">
        <v>77</v>
      </c>
      <c r="AY153" s="165" t="s">
        <v>141</v>
      </c>
    </row>
    <row r="154" spans="1:65" s="12" customFormat="1" ht="22.9" customHeight="1">
      <c r="B154" s="129"/>
      <c r="D154" s="130" t="s">
        <v>68</v>
      </c>
      <c r="E154" s="140" t="s">
        <v>194</v>
      </c>
      <c r="F154" s="140" t="s">
        <v>195</v>
      </c>
      <c r="I154" s="132"/>
      <c r="J154" s="141">
        <f>BK154</f>
        <v>0</v>
      </c>
      <c r="L154" s="129"/>
      <c r="M154" s="134"/>
      <c r="N154" s="135"/>
      <c r="O154" s="135"/>
      <c r="P154" s="136">
        <f>SUM(P155:P160)</f>
        <v>0</v>
      </c>
      <c r="Q154" s="135"/>
      <c r="R154" s="136">
        <f>SUM(R155:R160)</f>
        <v>0</v>
      </c>
      <c r="S154" s="135"/>
      <c r="T154" s="136">
        <f>SUM(T155:T160)</f>
        <v>0</v>
      </c>
      <c r="U154" s="137"/>
      <c r="AR154" s="130" t="s">
        <v>77</v>
      </c>
      <c r="AT154" s="138" t="s">
        <v>68</v>
      </c>
      <c r="AU154" s="138" t="s">
        <v>77</v>
      </c>
      <c r="AY154" s="130" t="s">
        <v>141</v>
      </c>
      <c r="BK154" s="139">
        <f>SUM(BK155:BK160)</f>
        <v>0</v>
      </c>
    </row>
    <row r="155" spans="1:65" s="2" customFormat="1" ht="24.2" customHeight="1">
      <c r="A155" s="32"/>
      <c r="B155" s="142"/>
      <c r="C155" s="143" t="s">
        <v>196</v>
      </c>
      <c r="D155" s="143" t="s">
        <v>144</v>
      </c>
      <c r="E155" s="144" t="s">
        <v>197</v>
      </c>
      <c r="F155" s="145" t="s">
        <v>198</v>
      </c>
      <c r="G155" s="146" t="s">
        <v>199</v>
      </c>
      <c r="H155" s="147">
        <v>8.5890000000000004</v>
      </c>
      <c r="I155" s="148"/>
      <c r="J155" s="149">
        <f>ROUND(I155*H155,2)</f>
        <v>0</v>
      </c>
      <c r="K155" s="145" t="s">
        <v>148</v>
      </c>
      <c r="L155" s="33"/>
      <c r="M155" s="150" t="s">
        <v>1</v>
      </c>
      <c r="N155" s="151" t="s">
        <v>34</v>
      </c>
      <c r="O155" s="58"/>
      <c r="P155" s="152">
        <f>O155*H155</f>
        <v>0</v>
      </c>
      <c r="Q155" s="152">
        <v>0</v>
      </c>
      <c r="R155" s="152">
        <f>Q155*H155</f>
        <v>0</v>
      </c>
      <c r="S155" s="152">
        <v>0</v>
      </c>
      <c r="T155" s="152">
        <f>S155*H155</f>
        <v>0</v>
      </c>
      <c r="U155" s="153" t="s">
        <v>1</v>
      </c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54" t="s">
        <v>149</v>
      </c>
      <c r="AT155" s="154" t="s">
        <v>144</v>
      </c>
      <c r="AU155" s="154" t="s">
        <v>79</v>
      </c>
      <c r="AY155" s="17" t="s">
        <v>141</v>
      </c>
      <c r="BE155" s="155">
        <f>IF(N155="základní",J155,0)</f>
        <v>0</v>
      </c>
      <c r="BF155" s="155">
        <f>IF(N155="snížená",J155,0)</f>
        <v>0</v>
      </c>
      <c r="BG155" s="155">
        <f>IF(N155="zákl. přenesená",J155,0)</f>
        <v>0</v>
      </c>
      <c r="BH155" s="155">
        <f>IF(N155="sníž. přenesená",J155,0)</f>
        <v>0</v>
      </c>
      <c r="BI155" s="155">
        <f>IF(N155="nulová",J155,0)</f>
        <v>0</v>
      </c>
      <c r="BJ155" s="17" t="s">
        <v>77</v>
      </c>
      <c r="BK155" s="155">
        <f>ROUND(I155*H155,2)</f>
        <v>0</v>
      </c>
      <c r="BL155" s="17" t="s">
        <v>149</v>
      </c>
      <c r="BM155" s="154" t="s">
        <v>200</v>
      </c>
    </row>
    <row r="156" spans="1:65" s="2" customFormat="1" ht="24.2" customHeight="1">
      <c r="A156" s="32"/>
      <c r="B156" s="142"/>
      <c r="C156" s="143" t="s">
        <v>201</v>
      </c>
      <c r="D156" s="143" t="s">
        <v>144</v>
      </c>
      <c r="E156" s="144" t="s">
        <v>202</v>
      </c>
      <c r="F156" s="145" t="s">
        <v>203</v>
      </c>
      <c r="G156" s="146" t="s">
        <v>199</v>
      </c>
      <c r="H156" s="147">
        <v>8.5890000000000004</v>
      </c>
      <c r="I156" s="148"/>
      <c r="J156" s="149">
        <f>ROUND(I156*H156,2)</f>
        <v>0</v>
      </c>
      <c r="K156" s="145" t="s">
        <v>148</v>
      </c>
      <c r="L156" s="33"/>
      <c r="M156" s="150" t="s">
        <v>1</v>
      </c>
      <c r="N156" s="151" t="s">
        <v>34</v>
      </c>
      <c r="O156" s="58"/>
      <c r="P156" s="152">
        <f>O156*H156</f>
        <v>0</v>
      </c>
      <c r="Q156" s="152">
        <v>0</v>
      </c>
      <c r="R156" s="152">
        <f>Q156*H156</f>
        <v>0</v>
      </c>
      <c r="S156" s="152">
        <v>0</v>
      </c>
      <c r="T156" s="152">
        <f>S156*H156</f>
        <v>0</v>
      </c>
      <c r="U156" s="153" t="s">
        <v>1</v>
      </c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54" t="s">
        <v>149</v>
      </c>
      <c r="AT156" s="154" t="s">
        <v>144</v>
      </c>
      <c r="AU156" s="154" t="s">
        <v>79</v>
      </c>
      <c r="AY156" s="17" t="s">
        <v>141</v>
      </c>
      <c r="BE156" s="155">
        <f>IF(N156="základní",J156,0)</f>
        <v>0</v>
      </c>
      <c r="BF156" s="155">
        <f>IF(N156="snížená",J156,0)</f>
        <v>0</v>
      </c>
      <c r="BG156" s="155">
        <f>IF(N156="zákl. přenesená",J156,0)</f>
        <v>0</v>
      </c>
      <c r="BH156" s="155">
        <f>IF(N156="sníž. přenesená",J156,0)</f>
        <v>0</v>
      </c>
      <c r="BI156" s="155">
        <f>IF(N156="nulová",J156,0)</f>
        <v>0</v>
      </c>
      <c r="BJ156" s="17" t="s">
        <v>77</v>
      </c>
      <c r="BK156" s="155">
        <f>ROUND(I156*H156,2)</f>
        <v>0</v>
      </c>
      <c r="BL156" s="17" t="s">
        <v>149</v>
      </c>
      <c r="BM156" s="154" t="s">
        <v>204</v>
      </c>
    </row>
    <row r="157" spans="1:65" s="2" customFormat="1" ht="24.2" customHeight="1">
      <c r="A157" s="32"/>
      <c r="B157" s="142"/>
      <c r="C157" s="143" t="s">
        <v>205</v>
      </c>
      <c r="D157" s="143" t="s">
        <v>144</v>
      </c>
      <c r="E157" s="144" t="s">
        <v>206</v>
      </c>
      <c r="F157" s="145" t="s">
        <v>207</v>
      </c>
      <c r="G157" s="146" t="s">
        <v>199</v>
      </c>
      <c r="H157" s="147">
        <v>77.301000000000002</v>
      </c>
      <c r="I157" s="148"/>
      <c r="J157" s="149">
        <f>ROUND(I157*H157,2)</f>
        <v>0</v>
      </c>
      <c r="K157" s="145" t="s">
        <v>148</v>
      </c>
      <c r="L157" s="33"/>
      <c r="M157" s="150" t="s">
        <v>1</v>
      </c>
      <c r="N157" s="151" t="s">
        <v>34</v>
      </c>
      <c r="O157" s="58"/>
      <c r="P157" s="152">
        <f>O157*H157</f>
        <v>0</v>
      </c>
      <c r="Q157" s="152">
        <v>0</v>
      </c>
      <c r="R157" s="152">
        <f>Q157*H157</f>
        <v>0</v>
      </c>
      <c r="S157" s="152">
        <v>0</v>
      </c>
      <c r="T157" s="152">
        <f>S157*H157</f>
        <v>0</v>
      </c>
      <c r="U157" s="153" t="s">
        <v>1</v>
      </c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54" t="s">
        <v>149</v>
      </c>
      <c r="AT157" s="154" t="s">
        <v>144</v>
      </c>
      <c r="AU157" s="154" t="s">
        <v>79</v>
      </c>
      <c r="AY157" s="17" t="s">
        <v>141</v>
      </c>
      <c r="BE157" s="155">
        <f>IF(N157="základní",J157,0)</f>
        <v>0</v>
      </c>
      <c r="BF157" s="155">
        <f>IF(N157="snížená",J157,0)</f>
        <v>0</v>
      </c>
      <c r="BG157" s="155">
        <f>IF(N157="zákl. přenesená",J157,0)</f>
        <v>0</v>
      </c>
      <c r="BH157" s="155">
        <f>IF(N157="sníž. přenesená",J157,0)</f>
        <v>0</v>
      </c>
      <c r="BI157" s="155">
        <f>IF(N157="nulová",J157,0)</f>
        <v>0</v>
      </c>
      <c r="BJ157" s="17" t="s">
        <v>77</v>
      </c>
      <c r="BK157" s="155">
        <f>ROUND(I157*H157,2)</f>
        <v>0</v>
      </c>
      <c r="BL157" s="17" t="s">
        <v>149</v>
      </c>
      <c r="BM157" s="154" t="s">
        <v>208</v>
      </c>
    </row>
    <row r="158" spans="1:65" s="13" customFormat="1">
      <c r="B158" s="156"/>
      <c r="D158" s="157" t="s">
        <v>151</v>
      </c>
      <c r="E158" s="158" t="s">
        <v>1</v>
      </c>
      <c r="F158" s="159" t="s">
        <v>209</v>
      </c>
      <c r="H158" s="158" t="s">
        <v>1</v>
      </c>
      <c r="I158" s="160"/>
      <c r="L158" s="156"/>
      <c r="M158" s="161"/>
      <c r="N158" s="162"/>
      <c r="O158" s="162"/>
      <c r="P158" s="162"/>
      <c r="Q158" s="162"/>
      <c r="R158" s="162"/>
      <c r="S158" s="162"/>
      <c r="T158" s="162"/>
      <c r="U158" s="163"/>
      <c r="AT158" s="158" t="s">
        <v>151</v>
      </c>
      <c r="AU158" s="158" t="s">
        <v>79</v>
      </c>
      <c r="AV158" s="13" t="s">
        <v>77</v>
      </c>
      <c r="AW158" s="13" t="s">
        <v>26</v>
      </c>
      <c r="AX158" s="13" t="s">
        <v>69</v>
      </c>
      <c r="AY158" s="158" t="s">
        <v>141</v>
      </c>
    </row>
    <row r="159" spans="1:65" s="14" customFormat="1">
      <c r="B159" s="164"/>
      <c r="D159" s="157" t="s">
        <v>151</v>
      </c>
      <c r="E159" s="165" t="s">
        <v>1</v>
      </c>
      <c r="F159" s="166" t="s">
        <v>210</v>
      </c>
      <c r="H159" s="167">
        <v>77.301000000000002</v>
      </c>
      <c r="I159" s="168"/>
      <c r="L159" s="164"/>
      <c r="M159" s="169"/>
      <c r="N159" s="170"/>
      <c r="O159" s="170"/>
      <c r="P159" s="170"/>
      <c r="Q159" s="170"/>
      <c r="R159" s="170"/>
      <c r="S159" s="170"/>
      <c r="T159" s="170"/>
      <c r="U159" s="171"/>
      <c r="AT159" s="165" t="s">
        <v>151</v>
      </c>
      <c r="AU159" s="165" t="s">
        <v>79</v>
      </c>
      <c r="AV159" s="14" t="s">
        <v>79</v>
      </c>
      <c r="AW159" s="14" t="s">
        <v>26</v>
      </c>
      <c r="AX159" s="14" t="s">
        <v>77</v>
      </c>
      <c r="AY159" s="165" t="s">
        <v>141</v>
      </c>
    </row>
    <row r="160" spans="1:65" s="2" customFormat="1" ht="33" customHeight="1">
      <c r="A160" s="32"/>
      <c r="B160" s="142"/>
      <c r="C160" s="143" t="s">
        <v>211</v>
      </c>
      <c r="D160" s="143" t="s">
        <v>144</v>
      </c>
      <c r="E160" s="144" t="s">
        <v>212</v>
      </c>
      <c r="F160" s="145" t="s">
        <v>213</v>
      </c>
      <c r="G160" s="146" t="s">
        <v>199</v>
      </c>
      <c r="H160" s="147">
        <v>8.5890000000000004</v>
      </c>
      <c r="I160" s="148"/>
      <c r="J160" s="149">
        <f>ROUND(I160*H160,2)</f>
        <v>0</v>
      </c>
      <c r="K160" s="145" t="s">
        <v>148</v>
      </c>
      <c r="L160" s="33"/>
      <c r="M160" s="150" t="s">
        <v>1</v>
      </c>
      <c r="N160" s="151" t="s">
        <v>34</v>
      </c>
      <c r="O160" s="58"/>
      <c r="P160" s="152">
        <f>O160*H160</f>
        <v>0</v>
      </c>
      <c r="Q160" s="152">
        <v>0</v>
      </c>
      <c r="R160" s="152">
        <f>Q160*H160</f>
        <v>0</v>
      </c>
      <c r="S160" s="152">
        <v>0</v>
      </c>
      <c r="T160" s="152">
        <f>S160*H160</f>
        <v>0</v>
      </c>
      <c r="U160" s="153" t="s">
        <v>1</v>
      </c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54" t="s">
        <v>149</v>
      </c>
      <c r="AT160" s="154" t="s">
        <v>144</v>
      </c>
      <c r="AU160" s="154" t="s">
        <v>79</v>
      </c>
      <c r="AY160" s="17" t="s">
        <v>141</v>
      </c>
      <c r="BE160" s="155">
        <f>IF(N160="základní",J160,0)</f>
        <v>0</v>
      </c>
      <c r="BF160" s="155">
        <f>IF(N160="snížená",J160,0)</f>
        <v>0</v>
      </c>
      <c r="BG160" s="155">
        <f>IF(N160="zákl. přenesená",J160,0)</f>
        <v>0</v>
      </c>
      <c r="BH160" s="155">
        <f>IF(N160="sníž. přenesená",J160,0)</f>
        <v>0</v>
      </c>
      <c r="BI160" s="155">
        <f>IF(N160="nulová",J160,0)</f>
        <v>0</v>
      </c>
      <c r="BJ160" s="17" t="s">
        <v>77</v>
      </c>
      <c r="BK160" s="155">
        <f>ROUND(I160*H160,2)</f>
        <v>0</v>
      </c>
      <c r="BL160" s="17" t="s">
        <v>149</v>
      </c>
      <c r="BM160" s="154" t="s">
        <v>214</v>
      </c>
    </row>
    <row r="161" spans="1:65" s="12" customFormat="1" ht="22.9" customHeight="1">
      <c r="B161" s="129"/>
      <c r="D161" s="130" t="s">
        <v>68</v>
      </c>
      <c r="E161" s="140" t="s">
        <v>215</v>
      </c>
      <c r="F161" s="140" t="s">
        <v>216</v>
      </c>
      <c r="I161" s="132"/>
      <c r="J161" s="141">
        <f>BK161</f>
        <v>0</v>
      </c>
      <c r="L161" s="129"/>
      <c r="M161" s="134"/>
      <c r="N161" s="135"/>
      <c r="O161" s="135"/>
      <c r="P161" s="136">
        <f>P162</f>
        <v>0</v>
      </c>
      <c r="Q161" s="135"/>
      <c r="R161" s="136">
        <f>R162</f>
        <v>0</v>
      </c>
      <c r="S161" s="135"/>
      <c r="T161" s="136">
        <f>T162</f>
        <v>0</v>
      </c>
      <c r="U161" s="137"/>
      <c r="AR161" s="130" t="s">
        <v>77</v>
      </c>
      <c r="AT161" s="138" t="s">
        <v>68</v>
      </c>
      <c r="AU161" s="138" t="s">
        <v>77</v>
      </c>
      <c r="AY161" s="130" t="s">
        <v>141</v>
      </c>
      <c r="BK161" s="139">
        <f>BK162</f>
        <v>0</v>
      </c>
    </row>
    <row r="162" spans="1:65" s="2" customFormat="1" ht="21.75" customHeight="1">
      <c r="A162" s="32"/>
      <c r="B162" s="142"/>
      <c r="C162" s="143" t="s">
        <v>217</v>
      </c>
      <c r="D162" s="143" t="s">
        <v>144</v>
      </c>
      <c r="E162" s="144" t="s">
        <v>218</v>
      </c>
      <c r="F162" s="145" t="s">
        <v>219</v>
      </c>
      <c r="G162" s="146" t="s">
        <v>199</v>
      </c>
      <c r="H162" s="147">
        <v>0.55300000000000005</v>
      </c>
      <c r="I162" s="148"/>
      <c r="J162" s="149">
        <f>ROUND(I162*H162,2)</f>
        <v>0</v>
      </c>
      <c r="K162" s="145" t="s">
        <v>148</v>
      </c>
      <c r="L162" s="33"/>
      <c r="M162" s="150" t="s">
        <v>1</v>
      </c>
      <c r="N162" s="151" t="s">
        <v>34</v>
      </c>
      <c r="O162" s="58"/>
      <c r="P162" s="152">
        <f>O162*H162</f>
        <v>0</v>
      </c>
      <c r="Q162" s="152">
        <v>0</v>
      </c>
      <c r="R162" s="152">
        <f>Q162*H162</f>
        <v>0</v>
      </c>
      <c r="S162" s="152">
        <v>0</v>
      </c>
      <c r="T162" s="152">
        <f>S162*H162</f>
        <v>0</v>
      </c>
      <c r="U162" s="153" t="s">
        <v>1</v>
      </c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54" t="s">
        <v>149</v>
      </c>
      <c r="AT162" s="154" t="s">
        <v>144</v>
      </c>
      <c r="AU162" s="154" t="s">
        <v>79</v>
      </c>
      <c r="AY162" s="17" t="s">
        <v>141</v>
      </c>
      <c r="BE162" s="155">
        <f>IF(N162="základní",J162,0)</f>
        <v>0</v>
      </c>
      <c r="BF162" s="155">
        <f>IF(N162="snížená",J162,0)</f>
        <v>0</v>
      </c>
      <c r="BG162" s="155">
        <f>IF(N162="zákl. přenesená",J162,0)</f>
        <v>0</v>
      </c>
      <c r="BH162" s="155">
        <f>IF(N162="sníž. přenesená",J162,0)</f>
        <v>0</v>
      </c>
      <c r="BI162" s="155">
        <f>IF(N162="nulová",J162,0)</f>
        <v>0</v>
      </c>
      <c r="BJ162" s="17" t="s">
        <v>77</v>
      </c>
      <c r="BK162" s="155">
        <f>ROUND(I162*H162,2)</f>
        <v>0</v>
      </c>
      <c r="BL162" s="17" t="s">
        <v>149</v>
      </c>
      <c r="BM162" s="154" t="s">
        <v>220</v>
      </c>
    </row>
    <row r="163" spans="1:65" s="12" customFormat="1" ht="25.9" customHeight="1">
      <c r="B163" s="129"/>
      <c r="D163" s="130" t="s">
        <v>68</v>
      </c>
      <c r="E163" s="131" t="s">
        <v>221</v>
      </c>
      <c r="F163" s="131" t="s">
        <v>222</v>
      </c>
      <c r="I163" s="132"/>
      <c r="J163" s="133">
        <f>BK163</f>
        <v>0</v>
      </c>
      <c r="L163" s="129"/>
      <c r="M163" s="134"/>
      <c r="N163" s="135"/>
      <c r="O163" s="135"/>
      <c r="P163" s="136">
        <f>P164+P166+P180+P185+P187+P191+P201+P215+P224</f>
        <v>0</v>
      </c>
      <c r="Q163" s="135"/>
      <c r="R163" s="136">
        <f>R164+R166+R180+R185+R187+R191+R201+R215+R224</f>
        <v>2.3717360999999997</v>
      </c>
      <c r="S163" s="135"/>
      <c r="T163" s="136">
        <f>T164+T166+T180+T185+T187+T191+T201+T215+T224</f>
        <v>8.4192500000000003E-2</v>
      </c>
      <c r="U163" s="137"/>
      <c r="AR163" s="130" t="s">
        <v>79</v>
      </c>
      <c r="AT163" s="138" t="s">
        <v>68</v>
      </c>
      <c r="AU163" s="138" t="s">
        <v>69</v>
      </c>
      <c r="AY163" s="130" t="s">
        <v>141</v>
      </c>
      <c r="BK163" s="139">
        <f>BK164+BK166+BK180+BK185+BK187+BK191+BK201+BK215+BK224</f>
        <v>0</v>
      </c>
    </row>
    <row r="164" spans="1:65" s="12" customFormat="1" ht="22.9" customHeight="1">
      <c r="B164" s="129"/>
      <c r="D164" s="130" t="s">
        <v>68</v>
      </c>
      <c r="E164" s="140" t="s">
        <v>223</v>
      </c>
      <c r="F164" s="140" t="s">
        <v>224</v>
      </c>
      <c r="I164" s="132"/>
      <c r="J164" s="141">
        <f>BK164</f>
        <v>0</v>
      </c>
      <c r="L164" s="129"/>
      <c r="M164" s="134"/>
      <c r="N164" s="135"/>
      <c r="O164" s="135"/>
      <c r="P164" s="136">
        <f>P165</f>
        <v>0</v>
      </c>
      <c r="Q164" s="135"/>
      <c r="R164" s="136">
        <f>R165</f>
        <v>0</v>
      </c>
      <c r="S164" s="135"/>
      <c r="T164" s="136">
        <f>T165</f>
        <v>0</v>
      </c>
      <c r="U164" s="137"/>
      <c r="AR164" s="130" t="s">
        <v>79</v>
      </c>
      <c r="AT164" s="138" t="s">
        <v>68</v>
      </c>
      <c r="AU164" s="138" t="s">
        <v>77</v>
      </c>
      <c r="AY164" s="130" t="s">
        <v>141</v>
      </c>
      <c r="BK164" s="139">
        <f>BK165</f>
        <v>0</v>
      </c>
    </row>
    <row r="165" spans="1:65" s="2" customFormat="1" ht="16.5" customHeight="1">
      <c r="A165" s="32"/>
      <c r="B165" s="142"/>
      <c r="C165" s="143" t="s">
        <v>8</v>
      </c>
      <c r="D165" s="143" t="s">
        <v>144</v>
      </c>
      <c r="E165" s="144" t="s">
        <v>225</v>
      </c>
      <c r="F165" s="145" t="s">
        <v>226</v>
      </c>
      <c r="G165" s="146" t="s">
        <v>181</v>
      </c>
      <c r="H165" s="147">
        <v>1</v>
      </c>
      <c r="I165" s="148"/>
      <c r="J165" s="149">
        <f>ROUND(I165*H165,2)</f>
        <v>0</v>
      </c>
      <c r="K165" s="145" t="s">
        <v>1</v>
      </c>
      <c r="L165" s="33"/>
      <c r="M165" s="150" t="s">
        <v>1</v>
      </c>
      <c r="N165" s="151" t="s">
        <v>34</v>
      </c>
      <c r="O165" s="58"/>
      <c r="P165" s="152">
        <f>O165*H165</f>
        <v>0</v>
      </c>
      <c r="Q165" s="152">
        <v>0</v>
      </c>
      <c r="R165" s="152">
        <f>Q165*H165</f>
        <v>0</v>
      </c>
      <c r="S165" s="152">
        <v>0</v>
      </c>
      <c r="T165" s="152">
        <f>S165*H165</f>
        <v>0</v>
      </c>
      <c r="U165" s="153" t="s">
        <v>1</v>
      </c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54" t="s">
        <v>227</v>
      </c>
      <c r="AT165" s="154" t="s">
        <v>144</v>
      </c>
      <c r="AU165" s="154" t="s">
        <v>79</v>
      </c>
      <c r="AY165" s="17" t="s">
        <v>141</v>
      </c>
      <c r="BE165" s="155">
        <f>IF(N165="základní",J165,0)</f>
        <v>0</v>
      </c>
      <c r="BF165" s="155">
        <f>IF(N165="snížená",J165,0)</f>
        <v>0</v>
      </c>
      <c r="BG165" s="155">
        <f>IF(N165="zákl. přenesená",J165,0)</f>
        <v>0</v>
      </c>
      <c r="BH165" s="155">
        <f>IF(N165="sníž. přenesená",J165,0)</f>
        <v>0</v>
      </c>
      <c r="BI165" s="155">
        <f>IF(N165="nulová",J165,0)</f>
        <v>0</v>
      </c>
      <c r="BJ165" s="17" t="s">
        <v>77</v>
      </c>
      <c r="BK165" s="155">
        <f>ROUND(I165*H165,2)</f>
        <v>0</v>
      </c>
      <c r="BL165" s="17" t="s">
        <v>227</v>
      </c>
      <c r="BM165" s="154" t="s">
        <v>228</v>
      </c>
    </row>
    <row r="166" spans="1:65" s="12" customFormat="1" ht="22.9" customHeight="1">
      <c r="B166" s="129"/>
      <c r="D166" s="130" t="s">
        <v>68</v>
      </c>
      <c r="E166" s="140" t="s">
        <v>229</v>
      </c>
      <c r="F166" s="140" t="s">
        <v>230</v>
      </c>
      <c r="I166" s="132"/>
      <c r="J166" s="141">
        <f>BK166</f>
        <v>0</v>
      </c>
      <c r="L166" s="129"/>
      <c r="M166" s="134"/>
      <c r="N166" s="135"/>
      <c r="O166" s="135"/>
      <c r="P166" s="136">
        <f>SUM(P167:P179)</f>
        <v>0</v>
      </c>
      <c r="Q166" s="135"/>
      <c r="R166" s="136">
        <f>SUM(R167:R179)</f>
        <v>0.30445</v>
      </c>
      <c r="S166" s="135"/>
      <c r="T166" s="136">
        <f>SUM(T167:T179)</f>
        <v>0</v>
      </c>
      <c r="U166" s="137"/>
      <c r="AR166" s="130" t="s">
        <v>79</v>
      </c>
      <c r="AT166" s="138" t="s">
        <v>68</v>
      </c>
      <c r="AU166" s="138" t="s">
        <v>77</v>
      </c>
      <c r="AY166" s="130" t="s">
        <v>141</v>
      </c>
      <c r="BK166" s="139">
        <f>SUM(BK167:BK179)</f>
        <v>0</v>
      </c>
    </row>
    <row r="167" spans="1:65" s="2" customFormat="1" ht="33" customHeight="1">
      <c r="A167" s="32"/>
      <c r="B167" s="142"/>
      <c r="C167" s="143" t="s">
        <v>227</v>
      </c>
      <c r="D167" s="143" t="s">
        <v>144</v>
      </c>
      <c r="E167" s="144" t="s">
        <v>231</v>
      </c>
      <c r="F167" s="145" t="s">
        <v>232</v>
      </c>
      <c r="G167" s="146" t="s">
        <v>233</v>
      </c>
      <c r="H167" s="147">
        <v>2</v>
      </c>
      <c r="I167" s="148"/>
      <c r="J167" s="149">
        <f t="shared" ref="J167:J179" si="0">ROUND(I167*H167,2)</f>
        <v>0</v>
      </c>
      <c r="K167" s="145" t="s">
        <v>148</v>
      </c>
      <c r="L167" s="33"/>
      <c r="M167" s="150" t="s">
        <v>1</v>
      </c>
      <c r="N167" s="151" t="s">
        <v>34</v>
      </c>
      <c r="O167" s="58"/>
      <c r="P167" s="152">
        <f t="shared" ref="P167:P179" si="1">O167*H167</f>
        <v>0</v>
      </c>
      <c r="Q167" s="152">
        <v>1.6969999999999999E-2</v>
      </c>
      <c r="R167" s="152">
        <f t="shared" ref="R167:R179" si="2">Q167*H167</f>
        <v>3.3939999999999998E-2</v>
      </c>
      <c r="S167" s="152">
        <v>0</v>
      </c>
      <c r="T167" s="152">
        <f t="shared" ref="T167:T179" si="3">S167*H167</f>
        <v>0</v>
      </c>
      <c r="U167" s="153" t="s">
        <v>1</v>
      </c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154" t="s">
        <v>227</v>
      </c>
      <c r="AT167" s="154" t="s">
        <v>144</v>
      </c>
      <c r="AU167" s="154" t="s">
        <v>79</v>
      </c>
      <c r="AY167" s="17" t="s">
        <v>141</v>
      </c>
      <c r="BE167" s="155">
        <f t="shared" ref="BE167:BE179" si="4">IF(N167="základní",J167,0)</f>
        <v>0</v>
      </c>
      <c r="BF167" s="155">
        <f t="shared" ref="BF167:BF179" si="5">IF(N167="snížená",J167,0)</f>
        <v>0</v>
      </c>
      <c r="BG167" s="155">
        <f t="shared" ref="BG167:BG179" si="6">IF(N167="zákl. přenesená",J167,0)</f>
        <v>0</v>
      </c>
      <c r="BH167" s="155">
        <f t="shared" ref="BH167:BH179" si="7">IF(N167="sníž. přenesená",J167,0)</f>
        <v>0</v>
      </c>
      <c r="BI167" s="155">
        <f t="shared" ref="BI167:BI179" si="8">IF(N167="nulová",J167,0)</f>
        <v>0</v>
      </c>
      <c r="BJ167" s="17" t="s">
        <v>77</v>
      </c>
      <c r="BK167" s="155">
        <f t="shared" ref="BK167:BK179" si="9">ROUND(I167*H167,2)</f>
        <v>0</v>
      </c>
      <c r="BL167" s="17" t="s">
        <v>227</v>
      </c>
      <c r="BM167" s="154" t="s">
        <v>234</v>
      </c>
    </row>
    <row r="168" spans="1:65" s="2" customFormat="1" ht="24.2" customHeight="1">
      <c r="A168" s="32"/>
      <c r="B168" s="142"/>
      <c r="C168" s="172" t="s">
        <v>235</v>
      </c>
      <c r="D168" s="172" t="s">
        <v>172</v>
      </c>
      <c r="E168" s="173" t="s">
        <v>236</v>
      </c>
      <c r="F168" s="174" t="s">
        <v>237</v>
      </c>
      <c r="G168" s="175" t="s">
        <v>238</v>
      </c>
      <c r="H168" s="176">
        <v>1</v>
      </c>
      <c r="I168" s="177"/>
      <c r="J168" s="178">
        <f t="shared" si="0"/>
        <v>0</v>
      </c>
      <c r="K168" s="174" t="s">
        <v>148</v>
      </c>
      <c r="L168" s="179"/>
      <c r="M168" s="180" t="s">
        <v>1</v>
      </c>
      <c r="N168" s="181" t="s">
        <v>34</v>
      </c>
      <c r="O168" s="58"/>
      <c r="P168" s="152">
        <f t="shared" si="1"/>
        <v>0</v>
      </c>
      <c r="Q168" s="152">
        <v>1.4999999999999999E-2</v>
      </c>
      <c r="R168" s="152">
        <f t="shared" si="2"/>
        <v>1.4999999999999999E-2</v>
      </c>
      <c r="S168" s="152">
        <v>0</v>
      </c>
      <c r="T168" s="152">
        <f t="shared" si="3"/>
        <v>0</v>
      </c>
      <c r="U168" s="153" t="s">
        <v>1</v>
      </c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54" t="s">
        <v>239</v>
      </c>
      <c r="AT168" s="154" t="s">
        <v>172</v>
      </c>
      <c r="AU168" s="154" t="s">
        <v>79</v>
      </c>
      <c r="AY168" s="17" t="s">
        <v>141</v>
      </c>
      <c r="BE168" s="155">
        <f t="shared" si="4"/>
        <v>0</v>
      </c>
      <c r="BF168" s="155">
        <f t="shared" si="5"/>
        <v>0</v>
      </c>
      <c r="BG168" s="155">
        <f t="shared" si="6"/>
        <v>0</v>
      </c>
      <c r="BH168" s="155">
        <f t="shared" si="7"/>
        <v>0</v>
      </c>
      <c r="BI168" s="155">
        <f t="shared" si="8"/>
        <v>0</v>
      </c>
      <c r="BJ168" s="17" t="s">
        <v>77</v>
      </c>
      <c r="BK168" s="155">
        <f t="shared" si="9"/>
        <v>0</v>
      </c>
      <c r="BL168" s="17" t="s">
        <v>227</v>
      </c>
      <c r="BM168" s="154" t="s">
        <v>240</v>
      </c>
    </row>
    <row r="169" spans="1:65" s="2" customFormat="1" ht="24.2" customHeight="1">
      <c r="A169" s="32"/>
      <c r="B169" s="142"/>
      <c r="C169" s="172" t="s">
        <v>241</v>
      </c>
      <c r="D169" s="172" t="s">
        <v>172</v>
      </c>
      <c r="E169" s="173" t="s">
        <v>242</v>
      </c>
      <c r="F169" s="174" t="s">
        <v>243</v>
      </c>
      <c r="G169" s="175" t="s">
        <v>238</v>
      </c>
      <c r="H169" s="176">
        <v>1</v>
      </c>
      <c r="I169" s="177"/>
      <c r="J169" s="178">
        <f t="shared" si="0"/>
        <v>0</v>
      </c>
      <c r="K169" s="174" t="s">
        <v>148</v>
      </c>
      <c r="L169" s="179"/>
      <c r="M169" s="180" t="s">
        <v>1</v>
      </c>
      <c r="N169" s="181" t="s">
        <v>34</v>
      </c>
      <c r="O169" s="58"/>
      <c r="P169" s="152">
        <f t="shared" si="1"/>
        <v>0</v>
      </c>
      <c r="Q169" s="152">
        <v>2.1899999999999999E-2</v>
      </c>
      <c r="R169" s="152">
        <f t="shared" si="2"/>
        <v>2.1899999999999999E-2</v>
      </c>
      <c r="S169" s="152">
        <v>0</v>
      </c>
      <c r="T169" s="152">
        <f t="shared" si="3"/>
        <v>0</v>
      </c>
      <c r="U169" s="153" t="s">
        <v>1</v>
      </c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54" t="s">
        <v>239</v>
      </c>
      <c r="AT169" s="154" t="s">
        <v>172</v>
      </c>
      <c r="AU169" s="154" t="s">
        <v>79</v>
      </c>
      <c r="AY169" s="17" t="s">
        <v>141</v>
      </c>
      <c r="BE169" s="155">
        <f t="shared" si="4"/>
        <v>0</v>
      </c>
      <c r="BF169" s="155">
        <f t="shared" si="5"/>
        <v>0</v>
      </c>
      <c r="BG169" s="155">
        <f t="shared" si="6"/>
        <v>0</v>
      </c>
      <c r="BH169" s="155">
        <f t="shared" si="7"/>
        <v>0</v>
      </c>
      <c r="BI169" s="155">
        <f t="shared" si="8"/>
        <v>0</v>
      </c>
      <c r="BJ169" s="17" t="s">
        <v>77</v>
      </c>
      <c r="BK169" s="155">
        <f t="shared" si="9"/>
        <v>0</v>
      </c>
      <c r="BL169" s="17" t="s">
        <v>227</v>
      </c>
      <c r="BM169" s="154" t="s">
        <v>244</v>
      </c>
    </row>
    <row r="170" spans="1:65" s="2" customFormat="1" ht="24.2" customHeight="1">
      <c r="A170" s="32"/>
      <c r="B170" s="142"/>
      <c r="C170" s="143" t="s">
        <v>245</v>
      </c>
      <c r="D170" s="143" t="s">
        <v>144</v>
      </c>
      <c r="E170" s="144" t="s">
        <v>246</v>
      </c>
      <c r="F170" s="145" t="s">
        <v>247</v>
      </c>
      <c r="G170" s="146" t="s">
        <v>233</v>
      </c>
      <c r="H170" s="147">
        <v>2</v>
      </c>
      <c r="I170" s="148"/>
      <c r="J170" s="149">
        <f t="shared" si="0"/>
        <v>0</v>
      </c>
      <c r="K170" s="145" t="s">
        <v>148</v>
      </c>
      <c r="L170" s="33"/>
      <c r="M170" s="150" t="s">
        <v>1</v>
      </c>
      <c r="N170" s="151" t="s">
        <v>34</v>
      </c>
      <c r="O170" s="58"/>
      <c r="P170" s="152">
        <f t="shared" si="1"/>
        <v>0</v>
      </c>
      <c r="Q170" s="152">
        <v>1.6080000000000001E-2</v>
      </c>
      <c r="R170" s="152">
        <f t="shared" si="2"/>
        <v>3.2160000000000001E-2</v>
      </c>
      <c r="S170" s="152">
        <v>0</v>
      </c>
      <c r="T170" s="152">
        <f t="shared" si="3"/>
        <v>0</v>
      </c>
      <c r="U170" s="153" t="s">
        <v>1</v>
      </c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54" t="s">
        <v>227</v>
      </c>
      <c r="AT170" s="154" t="s">
        <v>144</v>
      </c>
      <c r="AU170" s="154" t="s">
        <v>79</v>
      </c>
      <c r="AY170" s="17" t="s">
        <v>141</v>
      </c>
      <c r="BE170" s="155">
        <f t="shared" si="4"/>
        <v>0</v>
      </c>
      <c r="BF170" s="155">
        <f t="shared" si="5"/>
        <v>0</v>
      </c>
      <c r="BG170" s="155">
        <f t="shared" si="6"/>
        <v>0</v>
      </c>
      <c r="BH170" s="155">
        <f t="shared" si="7"/>
        <v>0</v>
      </c>
      <c r="BI170" s="155">
        <f t="shared" si="8"/>
        <v>0</v>
      </c>
      <c r="BJ170" s="17" t="s">
        <v>77</v>
      </c>
      <c r="BK170" s="155">
        <f t="shared" si="9"/>
        <v>0</v>
      </c>
      <c r="BL170" s="17" t="s">
        <v>227</v>
      </c>
      <c r="BM170" s="154" t="s">
        <v>248</v>
      </c>
    </row>
    <row r="171" spans="1:65" s="2" customFormat="1" ht="33" customHeight="1">
      <c r="A171" s="32"/>
      <c r="B171" s="142"/>
      <c r="C171" s="172" t="s">
        <v>249</v>
      </c>
      <c r="D171" s="172" t="s">
        <v>172</v>
      </c>
      <c r="E171" s="173" t="s">
        <v>250</v>
      </c>
      <c r="F171" s="174" t="s">
        <v>251</v>
      </c>
      <c r="G171" s="175" t="s">
        <v>238</v>
      </c>
      <c r="H171" s="176">
        <v>2</v>
      </c>
      <c r="I171" s="177"/>
      <c r="J171" s="178">
        <f t="shared" si="0"/>
        <v>0</v>
      </c>
      <c r="K171" s="174" t="s">
        <v>148</v>
      </c>
      <c r="L171" s="179"/>
      <c r="M171" s="180" t="s">
        <v>1</v>
      </c>
      <c r="N171" s="181" t="s">
        <v>34</v>
      </c>
      <c r="O171" s="58"/>
      <c r="P171" s="152">
        <f t="shared" si="1"/>
        <v>0</v>
      </c>
      <c r="Q171" s="152">
        <v>1.6E-2</v>
      </c>
      <c r="R171" s="152">
        <f t="shared" si="2"/>
        <v>3.2000000000000001E-2</v>
      </c>
      <c r="S171" s="152">
        <v>0</v>
      </c>
      <c r="T171" s="152">
        <f t="shared" si="3"/>
        <v>0</v>
      </c>
      <c r="U171" s="153" t="s">
        <v>1</v>
      </c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54" t="s">
        <v>239</v>
      </c>
      <c r="AT171" s="154" t="s">
        <v>172</v>
      </c>
      <c r="AU171" s="154" t="s">
        <v>79</v>
      </c>
      <c r="AY171" s="17" t="s">
        <v>141</v>
      </c>
      <c r="BE171" s="155">
        <f t="shared" si="4"/>
        <v>0</v>
      </c>
      <c r="BF171" s="155">
        <f t="shared" si="5"/>
        <v>0</v>
      </c>
      <c r="BG171" s="155">
        <f t="shared" si="6"/>
        <v>0</v>
      </c>
      <c r="BH171" s="155">
        <f t="shared" si="7"/>
        <v>0</v>
      </c>
      <c r="BI171" s="155">
        <f t="shared" si="8"/>
        <v>0</v>
      </c>
      <c r="BJ171" s="17" t="s">
        <v>77</v>
      </c>
      <c r="BK171" s="155">
        <f t="shared" si="9"/>
        <v>0</v>
      </c>
      <c r="BL171" s="17" t="s">
        <v>227</v>
      </c>
      <c r="BM171" s="154" t="s">
        <v>252</v>
      </c>
    </row>
    <row r="172" spans="1:65" s="2" customFormat="1" ht="33" customHeight="1">
      <c r="A172" s="32"/>
      <c r="B172" s="142"/>
      <c r="C172" s="143" t="s">
        <v>7</v>
      </c>
      <c r="D172" s="143" t="s">
        <v>144</v>
      </c>
      <c r="E172" s="144" t="s">
        <v>253</v>
      </c>
      <c r="F172" s="145" t="s">
        <v>254</v>
      </c>
      <c r="G172" s="146" t="s">
        <v>233</v>
      </c>
      <c r="H172" s="147">
        <v>4</v>
      </c>
      <c r="I172" s="148"/>
      <c r="J172" s="149">
        <f t="shared" si="0"/>
        <v>0</v>
      </c>
      <c r="K172" s="145" t="s">
        <v>148</v>
      </c>
      <c r="L172" s="33"/>
      <c r="M172" s="150" t="s">
        <v>1</v>
      </c>
      <c r="N172" s="151" t="s">
        <v>34</v>
      </c>
      <c r="O172" s="58"/>
      <c r="P172" s="152">
        <f t="shared" si="1"/>
        <v>0</v>
      </c>
      <c r="Q172" s="152">
        <v>1.6469999999999999E-2</v>
      </c>
      <c r="R172" s="152">
        <f t="shared" si="2"/>
        <v>6.5879999999999994E-2</v>
      </c>
      <c r="S172" s="152">
        <v>0</v>
      </c>
      <c r="T172" s="152">
        <f t="shared" si="3"/>
        <v>0</v>
      </c>
      <c r="U172" s="153" t="s">
        <v>1</v>
      </c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54" t="s">
        <v>227</v>
      </c>
      <c r="AT172" s="154" t="s">
        <v>144</v>
      </c>
      <c r="AU172" s="154" t="s">
        <v>79</v>
      </c>
      <c r="AY172" s="17" t="s">
        <v>141</v>
      </c>
      <c r="BE172" s="155">
        <f t="shared" si="4"/>
        <v>0</v>
      </c>
      <c r="BF172" s="155">
        <f t="shared" si="5"/>
        <v>0</v>
      </c>
      <c r="BG172" s="155">
        <f t="shared" si="6"/>
        <v>0</v>
      </c>
      <c r="BH172" s="155">
        <f t="shared" si="7"/>
        <v>0</v>
      </c>
      <c r="BI172" s="155">
        <f t="shared" si="8"/>
        <v>0</v>
      </c>
      <c r="BJ172" s="17" t="s">
        <v>77</v>
      </c>
      <c r="BK172" s="155">
        <f t="shared" si="9"/>
        <v>0</v>
      </c>
      <c r="BL172" s="17" t="s">
        <v>227</v>
      </c>
      <c r="BM172" s="154" t="s">
        <v>255</v>
      </c>
    </row>
    <row r="173" spans="1:65" s="2" customFormat="1" ht="16.5" customHeight="1">
      <c r="A173" s="32"/>
      <c r="B173" s="142"/>
      <c r="C173" s="172" t="s">
        <v>256</v>
      </c>
      <c r="D173" s="172" t="s">
        <v>172</v>
      </c>
      <c r="E173" s="173" t="s">
        <v>257</v>
      </c>
      <c r="F173" s="174" t="s">
        <v>258</v>
      </c>
      <c r="G173" s="175" t="s">
        <v>238</v>
      </c>
      <c r="H173" s="176">
        <v>4</v>
      </c>
      <c r="I173" s="177"/>
      <c r="J173" s="178">
        <f t="shared" si="0"/>
        <v>0</v>
      </c>
      <c r="K173" s="174" t="s">
        <v>148</v>
      </c>
      <c r="L173" s="179"/>
      <c r="M173" s="180" t="s">
        <v>1</v>
      </c>
      <c r="N173" s="181" t="s">
        <v>34</v>
      </c>
      <c r="O173" s="58"/>
      <c r="P173" s="152">
        <f t="shared" si="1"/>
        <v>0</v>
      </c>
      <c r="Q173" s="152">
        <v>1.35E-2</v>
      </c>
      <c r="R173" s="152">
        <f t="shared" si="2"/>
        <v>5.3999999999999999E-2</v>
      </c>
      <c r="S173" s="152">
        <v>0</v>
      </c>
      <c r="T173" s="152">
        <f t="shared" si="3"/>
        <v>0</v>
      </c>
      <c r="U173" s="153" t="s">
        <v>1</v>
      </c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54" t="s">
        <v>239</v>
      </c>
      <c r="AT173" s="154" t="s">
        <v>172</v>
      </c>
      <c r="AU173" s="154" t="s">
        <v>79</v>
      </c>
      <c r="AY173" s="17" t="s">
        <v>141</v>
      </c>
      <c r="BE173" s="155">
        <f t="shared" si="4"/>
        <v>0</v>
      </c>
      <c r="BF173" s="155">
        <f t="shared" si="5"/>
        <v>0</v>
      </c>
      <c r="BG173" s="155">
        <f t="shared" si="6"/>
        <v>0</v>
      </c>
      <c r="BH173" s="155">
        <f t="shared" si="7"/>
        <v>0</v>
      </c>
      <c r="BI173" s="155">
        <f t="shared" si="8"/>
        <v>0</v>
      </c>
      <c r="BJ173" s="17" t="s">
        <v>77</v>
      </c>
      <c r="BK173" s="155">
        <f t="shared" si="9"/>
        <v>0</v>
      </c>
      <c r="BL173" s="17" t="s">
        <v>227</v>
      </c>
      <c r="BM173" s="154" t="s">
        <v>259</v>
      </c>
    </row>
    <row r="174" spans="1:65" s="2" customFormat="1" ht="24.2" customHeight="1">
      <c r="A174" s="32"/>
      <c r="B174" s="142"/>
      <c r="C174" s="143" t="s">
        <v>260</v>
      </c>
      <c r="D174" s="143" t="s">
        <v>144</v>
      </c>
      <c r="E174" s="144" t="s">
        <v>261</v>
      </c>
      <c r="F174" s="145" t="s">
        <v>262</v>
      </c>
      <c r="G174" s="146" t="s">
        <v>233</v>
      </c>
      <c r="H174" s="147">
        <v>1</v>
      </c>
      <c r="I174" s="148"/>
      <c r="J174" s="149">
        <f t="shared" si="0"/>
        <v>0</v>
      </c>
      <c r="K174" s="145" t="s">
        <v>148</v>
      </c>
      <c r="L174" s="33"/>
      <c r="M174" s="150" t="s">
        <v>1</v>
      </c>
      <c r="N174" s="151" t="s">
        <v>34</v>
      </c>
      <c r="O174" s="58"/>
      <c r="P174" s="152">
        <f t="shared" si="1"/>
        <v>0</v>
      </c>
      <c r="Q174" s="152">
        <v>1.9210000000000001E-2</v>
      </c>
      <c r="R174" s="152">
        <f t="shared" si="2"/>
        <v>1.9210000000000001E-2</v>
      </c>
      <c r="S174" s="152">
        <v>0</v>
      </c>
      <c r="T174" s="152">
        <f t="shared" si="3"/>
        <v>0</v>
      </c>
      <c r="U174" s="153" t="s">
        <v>1</v>
      </c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54" t="s">
        <v>227</v>
      </c>
      <c r="AT174" s="154" t="s">
        <v>144</v>
      </c>
      <c r="AU174" s="154" t="s">
        <v>79</v>
      </c>
      <c r="AY174" s="17" t="s">
        <v>141</v>
      </c>
      <c r="BE174" s="155">
        <f t="shared" si="4"/>
        <v>0</v>
      </c>
      <c r="BF174" s="155">
        <f t="shared" si="5"/>
        <v>0</v>
      </c>
      <c r="BG174" s="155">
        <f t="shared" si="6"/>
        <v>0</v>
      </c>
      <c r="BH174" s="155">
        <f t="shared" si="7"/>
        <v>0</v>
      </c>
      <c r="BI174" s="155">
        <f t="shared" si="8"/>
        <v>0</v>
      </c>
      <c r="BJ174" s="17" t="s">
        <v>77</v>
      </c>
      <c r="BK174" s="155">
        <f t="shared" si="9"/>
        <v>0</v>
      </c>
      <c r="BL174" s="17" t="s">
        <v>227</v>
      </c>
      <c r="BM174" s="154" t="s">
        <v>263</v>
      </c>
    </row>
    <row r="175" spans="1:65" s="2" customFormat="1" ht="24.2" customHeight="1">
      <c r="A175" s="32"/>
      <c r="B175" s="142"/>
      <c r="C175" s="172" t="s">
        <v>264</v>
      </c>
      <c r="D175" s="172" t="s">
        <v>172</v>
      </c>
      <c r="E175" s="173" t="s">
        <v>265</v>
      </c>
      <c r="F175" s="174" t="s">
        <v>266</v>
      </c>
      <c r="G175" s="175" t="s">
        <v>238</v>
      </c>
      <c r="H175" s="176">
        <v>1</v>
      </c>
      <c r="I175" s="177"/>
      <c r="J175" s="178">
        <f t="shared" si="0"/>
        <v>0</v>
      </c>
      <c r="K175" s="174" t="s">
        <v>148</v>
      </c>
      <c r="L175" s="179"/>
      <c r="M175" s="180" t="s">
        <v>1</v>
      </c>
      <c r="N175" s="181" t="s">
        <v>34</v>
      </c>
      <c r="O175" s="58"/>
      <c r="P175" s="152">
        <f t="shared" si="1"/>
        <v>0</v>
      </c>
      <c r="Q175" s="152">
        <v>1.7600000000000001E-2</v>
      </c>
      <c r="R175" s="152">
        <f t="shared" si="2"/>
        <v>1.7600000000000001E-2</v>
      </c>
      <c r="S175" s="152">
        <v>0</v>
      </c>
      <c r="T175" s="152">
        <f t="shared" si="3"/>
        <v>0</v>
      </c>
      <c r="U175" s="153" t="s">
        <v>1</v>
      </c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54" t="s">
        <v>239</v>
      </c>
      <c r="AT175" s="154" t="s">
        <v>172</v>
      </c>
      <c r="AU175" s="154" t="s">
        <v>79</v>
      </c>
      <c r="AY175" s="17" t="s">
        <v>141</v>
      </c>
      <c r="BE175" s="155">
        <f t="shared" si="4"/>
        <v>0</v>
      </c>
      <c r="BF175" s="155">
        <f t="shared" si="5"/>
        <v>0</v>
      </c>
      <c r="BG175" s="155">
        <f t="shared" si="6"/>
        <v>0</v>
      </c>
      <c r="BH175" s="155">
        <f t="shared" si="7"/>
        <v>0</v>
      </c>
      <c r="BI175" s="155">
        <f t="shared" si="8"/>
        <v>0</v>
      </c>
      <c r="BJ175" s="17" t="s">
        <v>77</v>
      </c>
      <c r="BK175" s="155">
        <f t="shared" si="9"/>
        <v>0</v>
      </c>
      <c r="BL175" s="17" t="s">
        <v>227</v>
      </c>
      <c r="BM175" s="154" t="s">
        <v>267</v>
      </c>
    </row>
    <row r="176" spans="1:65" s="2" customFormat="1" ht="24.2" customHeight="1">
      <c r="A176" s="32"/>
      <c r="B176" s="142"/>
      <c r="C176" s="143" t="s">
        <v>268</v>
      </c>
      <c r="D176" s="143" t="s">
        <v>144</v>
      </c>
      <c r="E176" s="144" t="s">
        <v>269</v>
      </c>
      <c r="F176" s="145" t="s">
        <v>270</v>
      </c>
      <c r="G176" s="146" t="s">
        <v>238</v>
      </c>
      <c r="H176" s="147">
        <v>5</v>
      </c>
      <c r="I176" s="148"/>
      <c r="J176" s="149">
        <f t="shared" si="0"/>
        <v>0</v>
      </c>
      <c r="K176" s="145" t="s">
        <v>148</v>
      </c>
      <c r="L176" s="33"/>
      <c r="M176" s="150" t="s">
        <v>1</v>
      </c>
      <c r="N176" s="151" t="s">
        <v>34</v>
      </c>
      <c r="O176" s="58"/>
      <c r="P176" s="152">
        <f t="shared" si="1"/>
        <v>0</v>
      </c>
      <c r="Q176" s="152">
        <v>4.0000000000000003E-5</v>
      </c>
      <c r="R176" s="152">
        <f t="shared" si="2"/>
        <v>2.0000000000000001E-4</v>
      </c>
      <c r="S176" s="152">
        <v>0</v>
      </c>
      <c r="T176" s="152">
        <f t="shared" si="3"/>
        <v>0</v>
      </c>
      <c r="U176" s="153" t="s">
        <v>1</v>
      </c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54" t="s">
        <v>227</v>
      </c>
      <c r="AT176" s="154" t="s">
        <v>144</v>
      </c>
      <c r="AU176" s="154" t="s">
        <v>79</v>
      </c>
      <c r="AY176" s="17" t="s">
        <v>141</v>
      </c>
      <c r="BE176" s="155">
        <f t="shared" si="4"/>
        <v>0</v>
      </c>
      <c r="BF176" s="155">
        <f t="shared" si="5"/>
        <v>0</v>
      </c>
      <c r="BG176" s="155">
        <f t="shared" si="6"/>
        <v>0</v>
      </c>
      <c r="BH176" s="155">
        <f t="shared" si="7"/>
        <v>0</v>
      </c>
      <c r="BI176" s="155">
        <f t="shared" si="8"/>
        <v>0</v>
      </c>
      <c r="BJ176" s="17" t="s">
        <v>77</v>
      </c>
      <c r="BK176" s="155">
        <f t="shared" si="9"/>
        <v>0</v>
      </c>
      <c r="BL176" s="17" t="s">
        <v>227</v>
      </c>
      <c r="BM176" s="154" t="s">
        <v>271</v>
      </c>
    </row>
    <row r="177" spans="1:65" s="2" customFormat="1" ht="16.5" customHeight="1">
      <c r="A177" s="32"/>
      <c r="B177" s="142"/>
      <c r="C177" s="172" t="s">
        <v>272</v>
      </c>
      <c r="D177" s="172" t="s">
        <v>172</v>
      </c>
      <c r="E177" s="173" t="s">
        <v>273</v>
      </c>
      <c r="F177" s="174" t="s">
        <v>274</v>
      </c>
      <c r="G177" s="175" t="s">
        <v>238</v>
      </c>
      <c r="H177" s="176">
        <v>5</v>
      </c>
      <c r="I177" s="177"/>
      <c r="J177" s="178">
        <f t="shared" si="0"/>
        <v>0</v>
      </c>
      <c r="K177" s="174" t="s">
        <v>148</v>
      </c>
      <c r="L177" s="179"/>
      <c r="M177" s="180" t="s">
        <v>1</v>
      </c>
      <c r="N177" s="181" t="s">
        <v>34</v>
      </c>
      <c r="O177" s="58"/>
      <c r="P177" s="152">
        <f t="shared" si="1"/>
        <v>0</v>
      </c>
      <c r="Q177" s="152">
        <v>2.5000000000000001E-3</v>
      </c>
      <c r="R177" s="152">
        <f t="shared" si="2"/>
        <v>1.2500000000000001E-2</v>
      </c>
      <c r="S177" s="152">
        <v>0</v>
      </c>
      <c r="T177" s="152">
        <f t="shared" si="3"/>
        <v>0</v>
      </c>
      <c r="U177" s="153" t="s">
        <v>1</v>
      </c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R177" s="154" t="s">
        <v>239</v>
      </c>
      <c r="AT177" s="154" t="s">
        <v>172</v>
      </c>
      <c r="AU177" s="154" t="s">
        <v>79</v>
      </c>
      <c r="AY177" s="17" t="s">
        <v>141</v>
      </c>
      <c r="BE177" s="155">
        <f t="shared" si="4"/>
        <v>0</v>
      </c>
      <c r="BF177" s="155">
        <f t="shared" si="5"/>
        <v>0</v>
      </c>
      <c r="BG177" s="155">
        <f t="shared" si="6"/>
        <v>0</v>
      </c>
      <c r="BH177" s="155">
        <f t="shared" si="7"/>
        <v>0</v>
      </c>
      <c r="BI177" s="155">
        <f t="shared" si="8"/>
        <v>0</v>
      </c>
      <c r="BJ177" s="17" t="s">
        <v>77</v>
      </c>
      <c r="BK177" s="155">
        <f t="shared" si="9"/>
        <v>0</v>
      </c>
      <c r="BL177" s="17" t="s">
        <v>227</v>
      </c>
      <c r="BM177" s="154" t="s">
        <v>275</v>
      </c>
    </row>
    <row r="178" spans="1:65" s="2" customFormat="1" ht="24.2" customHeight="1">
      <c r="A178" s="32"/>
      <c r="B178" s="142"/>
      <c r="C178" s="143" t="s">
        <v>276</v>
      </c>
      <c r="D178" s="143" t="s">
        <v>144</v>
      </c>
      <c r="E178" s="144" t="s">
        <v>277</v>
      </c>
      <c r="F178" s="145" t="s">
        <v>278</v>
      </c>
      <c r="G178" s="146" t="s">
        <v>181</v>
      </c>
      <c r="H178" s="147">
        <v>1</v>
      </c>
      <c r="I178" s="148"/>
      <c r="J178" s="149">
        <f t="shared" si="0"/>
        <v>0</v>
      </c>
      <c r="K178" s="145" t="s">
        <v>1</v>
      </c>
      <c r="L178" s="33"/>
      <c r="M178" s="150" t="s">
        <v>1</v>
      </c>
      <c r="N178" s="151" t="s">
        <v>34</v>
      </c>
      <c r="O178" s="58"/>
      <c r="P178" s="152">
        <f t="shared" si="1"/>
        <v>0</v>
      </c>
      <c r="Q178" s="152">
        <v>6.0000000000000002E-5</v>
      </c>
      <c r="R178" s="152">
        <f t="shared" si="2"/>
        <v>6.0000000000000002E-5</v>
      </c>
      <c r="S178" s="152">
        <v>0</v>
      </c>
      <c r="T178" s="152">
        <f t="shared" si="3"/>
        <v>0</v>
      </c>
      <c r="U178" s="153" t="s">
        <v>1</v>
      </c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54" t="s">
        <v>227</v>
      </c>
      <c r="AT178" s="154" t="s">
        <v>144</v>
      </c>
      <c r="AU178" s="154" t="s">
        <v>79</v>
      </c>
      <c r="AY178" s="17" t="s">
        <v>141</v>
      </c>
      <c r="BE178" s="155">
        <f t="shared" si="4"/>
        <v>0</v>
      </c>
      <c r="BF178" s="155">
        <f t="shared" si="5"/>
        <v>0</v>
      </c>
      <c r="BG178" s="155">
        <f t="shared" si="6"/>
        <v>0</v>
      </c>
      <c r="BH178" s="155">
        <f t="shared" si="7"/>
        <v>0</v>
      </c>
      <c r="BI178" s="155">
        <f t="shared" si="8"/>
        <v>0</v>
      </c>
      <c r="BJ178" s="17" t="s">
        <v>77</v>
      </c>
      <c r="BK178" s="155">
        <f t="shared" si="9"/>
        <v>0</v>
      </c>
      <c r="BL178" s="17" t="s">
        <v>227</v>
      </c>
      <c r="BM178" s="154" t="s">
        <v>279</v>
      </c>
    </row>
    <row r="179" spans="1:65" s="2" customFormat="1" ht="24.2" customHeight="1">
      <c r="A179" s="32"/>
      <c r="B179" s="142"/>
      <c r="C179" s="143" t="s">
        <v>280</v>
      </c>
      <c r="D179" s="143" t="s">
        <v>144</v>
      </c>
      <c r="E179" s="144" t="s">
        <v>281</v>
      </c>
      <c r="F179" s="145" t="s">
        <v>282</v>
      </c>
      <c r="G179" s="146" t="s">
        <v>199</v>
      </c>
      <c r="H179" s="147">
        <v>0.30399999999999999</v>
      </c>
      <c r="I179" s="148"/>
      <c r="J179" s="149">
        <f t="shared" si="0"/>
        <v>0</v>
      </c>
      <c r="K179" s="145" t="s">
        <v>148</v>
      </c>
      <c r="L179" s="33"/>
      <c r="M179" s="150" t="s">
        <v>1</v>
      </c>
      <c r="N179" s="151" t="s">
        <v>34</v>
      </c>
      <c r="O179" s="58"/>
      <c r="P179" s="152">
        <f t="shared" si="1"/>
        <v>0</v>
      </c>
      <c r="Q179" s="152">
        <v>0</v>
      </c>
      <c r="R179" s="152">
        <f t="shared" si="2"/>
        <v>0</v>
      </c>
      <c r="S179" s="152">
        <v>0</v>
      </c>
      <c r="T179" s="152">
        <f t="shared" si="3"/>
        <v>0</v>
      </c>
      <c r="U179" s="153" t="s">
        <v>1</v>
      </c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154" t="s">
        <v>227</v>
      </c>
      <c r="AT179" s="154" t="s">
        <v>144</v>
      </c>
      <c r="AU179" s="154" t="s">
        <v>79</v>
      </c>
      <c r="AY179" s="17" t="s">
        <v>141</v>
      </c>
      <c r="BE179" s="155">
        <f t="shared" si="4"/>
        <v>0</v>
      </c>
      <c r="BF179" s="155">
        <f t="shared" si="5"/>
        <v>0</v>
      </c>
      <c r="BG179" s="155">
        <f t="shared" si="6"/>
        <v>0</v>
      </c>
      <c r="BH179" s="155">
        <f t="shared" si="7"/>
        <v>0</v>
      </c>
      <c r="BI179" s="155">
        <f t="shared" si="8"/>
        <v>0</v>
      </c>
      <c r="BJ179" s="17" t="s">
        <v>77</v>
      </c>
      <c r="BK179" s="155">
        <f t="shared" si="9"/>
        <v>0</v>
      </c>
      <c r="BL179" s="17" t="s">
        <v>227</v>
      </c>
      <c r="BM179" s="154" t="s">
        <v>283</v>
      </c>
    </row>
    <row r="180" spans="1:65" s="12" customFormat="1" ht="22.9" customHeight="1">
      <c r="B180" s="129"/>
      <c r="D180" s="130" t="s">
        <v>68</v>
      </c>
      <c r="E180" s="140" t="s">
        <v>284</v>
      </c>
      <c r="F180" s="140" t="s">
        <v>285</v>
      </c>
      <c r="I180" s="132"/>
      <c r="J180" s="141">
        <f>BK180</f>
        <v>0</v>
      </c>
      <c r="L180" s="129"/>
      <c r="M180" s="134"/>
      <c r="N180" s="135"/>
      <c r="O180" s="135"/>
      <c r="P180" s="136">
        <f>SUM(P181:P184)</f>
        <v>0</v>
      </c>
      <c r="Q180" s="135"/>
      <c r="R180" s="136">
        <f>SUM(R181:R184)</f>
        <v>1.9700000000000002E-2</v>
      </c>
      <c r="S180" s="135"/>
      <c r="T180" s="136">
        <f>SUM(T181:T184)</f>
        <v>0</v>
      </c>
      <c r="U180" s="137"/>
      <c r="AR180" s="130" t="s">
        <v>79</v>
      </c>
      <c r="AT180" s="138" t="s">
        <v>68</v>
      </c>
      <c r="AU180" s="138" t="s">
        <v>77</v>
      </c>
      <c r="AY180" s="130" t="s">
        <v>141</v>
      </c>
      <c r="BK180" s="139">
        <f>SUM(BK181:BK184)</f>
        <v>0</v>
      </c>
    </row>
    <row r="181" spans="1:65" s="2" customFormat="1" ht="33" customHeight="1">
      <c r="A181" s="32"/>
      <c r="B181" s="142"/>
      <c r="C181" s="143" t="s">
        <v>286</v>
      </c>
      <c r="D181" s="143" t="s">
        <v>144</v>
      </c>
      <c r="E181" s="144" t="s">
        <v>287</v>
      </c>
      <c r="F181" s="145" t="s">
        <v>288</v>
      </c>
      <c r="G181" s="146" t="s">
        <v>233</v>
      </c>
      <c r="H181" s="147">
        <v>2</v>
      </c>
      <c r="I181" s="148"/>
      <c r="J181" s="149">
        <f>ROUND(I181*H181,2)</f>
        <v>0</v>
      </c>
      <c r="K181" s="145" t="s">
        <v>148</v>
      </c>
      <c r="L181" s="33"/>
      <c r="M181" s="150" t="s">
        <v>1</v>
      </c>
      <c r="N181" s="151" t="s">
        <v>34</v>
      </c>
      <c r="O181" s="58"/>
      <c r="P181" s="152">
        <f>O181*H181</f>
        <v>0</v>
      </c>
      <c r="Q181" s="152">
        <v>9.1999999999999998E-3</v>
      </c>
      <c r="R181" s="152">
        <f>Q181*H181</f>
        <v>1.84E-2</v>
      </c>
      <c r="S181" s="152">
        <v>0</v>
      </c>
      <c r="T181" s="152">
        <f>S181*H181</f>
        <v>0</v>
      </c>
      <c r="U181" s="153" t="s">
        <v>1</v>
      </c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154" t="s">
        <v>227</v>
      </c>
      <c r="AT181" s="154" t="s">
        <v>144</v>
      </c>
      <c r="AU181" s="154" t="s">
        <v>79</v>
      </c>
      <c r="AY181" s="17" t="s">
        <v>141</v>
      </c>
      <c r="BE181" s="155">
        <f>IF(N181="základní",J181,0)</f>
        <v>0</v>
      </c>
      <c r="BF181" s="155">
        <f>IF(N181="snížená",J181,0)</f>
        <v>0</v>
      </c>
      <c r="BG181" s="155">
        <f>IF(N181="zákl. přenesená",J181,0)</f>
        <v>0</v>
      </c>
      <c r="BH181" s="155">
        <f>IF(N181="sníž. přenesená",J181,0)</f>
        <v>0</v>
      </c>
      <c r="BI181" s="155">
        <f>IF(N181="nulová",J181,0)</f>
        <v>0</v>
      </c>
      <c r="BJ181" s="17" t="s">
        <v>77</v>
      </c>
      <c r="BK181" s="155">
        <f>ROUND(I181*H181,2)</f>
        <v>0</v>
      </c>
      <c r="BL181" s="17" t="s">
        <v>227</v>
      </c>
      <c r="BM181" s="154" t="s">
        <v>289</v>
      </c>
    </row>
    <row r="182" spans="1:65" s="2" customFormat="1" ht="16.5" customHeight="1">
      <c r="A182" s="32"/>
      <c r="B182" s="142"/>
      <c r="C182" s="143" t="s">
        <v>290</v>
      </c>
      <c r="D182" s="143" t="s">
        <v>144</v>
      </c>
      <c r="E182" s="144" t="s">
        <v>291</v>
      </c>
      <c r="F182" s="145" t="s">
        <v>292</v>
      </c>
      <c r="G182" s="146" t="s">
        <v>233</v>
      </c>
      <c r="H182" s="147">
        <v>2</v>
      </c>
      <c r="I182" s="148"/>
      <c r="J182" s="149">
        <f>ROUND(I182*H182,2)</f>
        <v>0</v>
      </c>
      <c r="K182" s="145" t="s">
        <v>148</v>
      </c>
      <c r="L182" s="33"/>
      <c r="M182" s="150" t="s">
        <v>1</v>
      </c>
      <c r="N182" s="151" t="s">
        <v>34</v>
      </c>
      <c r="O182" s="58"/>
      <c r="P182" s="152">
        <f>O182*H182</f>
        <v>0</v>
      </c>
      <c r="Q182" s="152">
        <v>1.4999999999999999E-4</v>
      </c>
      <c r="R182" s="152">
        <f>Q182*H182</f>
        <v>2.9999999999999997E-4</v>
      </c>
      <c r="S182" s="152">
        <v>0</v>
      </c>
      <c r="T182" s="152">
        <f>S182*H182</f>
        <v>0</v>
      </c>
      <c r="U182" s="153" t="s">
        <v>1</v>
      </c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R182" s="154" t="s">
        <v>227</v>
      </c>
      <c r="AT182" s="154" t="s">
        <v>144</v>
      </c>
      <c r="AU182" s="154" t="s">
        <v>79</v>
      </c>
      <c r="AY182" s="17" t="s">
        <v>141</v>
      </c>
      <c r="BE182" s="155">
        <f>IF(N182="základní",J182,0)</f>
        <v>0</v>
      </c>
      <c r="BF182" s="155">
        <f>IF(N182="snížená",J182,0)</f>
        <v>0</v>
      </c>
      <c r="BG182" s="155">
        <f>IF(N182="zákl. přenesená",J182,0)</f>
        <v>0</v>
      </c>
      <c r="BH182" s="155">
        <f>IF(N182="sníž. přenesená",J182,0)</f>
        <v>0</v>
      </c>
      <c r="BI182" s="155">
        <f>IF(N182="nulová",J182,0)</f>
        <v>0</v>
      </c>
      <c r="BJ182" s="17" t="s">
        <v>77</v>
      </c>
      <c r="BK182" s="155">
        <f>ROUND(I182*H182,2)</f>
        <v>0</v>
      </c>
      <c r="BL182" s="17" t="s">
        <v>227</v>
      </c>
      <c r="BM182" s="154" t="s">
        <v>293</v>
      </c>
    </row>
    <row r="183" spans="1:65" s="2" customFormat="1" ht="16.5" customHeight="1">
      <c r="A183" s="32"/>
      <c r="B183" s="142"/>
      <c r="C183" s="143" t="s">
        <v>294</v>
      </c>
      <c r="D183" s="143" t="s">
        <v>144</v>
      </c>
      <c r="E183" s="144" t="s">
        <v>295</v>
      </c>
      <c r="F183" s="145" t="s">
        <v>296</v>
      </c>
      <c r="G183" s="146" t="s">
        <v>233</v>
      </c>
      <c r="H183" s="147">
        <v>2</v>
      </c>
      <c r="I183" s="148"/>
      <c r="J183" s="149">
        <f>ROUND(I183*H183,2)</f>
        <v>0</v>
      </c>
      <c r="K183" s="145" t="s">
        <v>148</v>
      </c>
      <c r="L183" s="33"/>
      <c r="M183" s="150" t="s">
        <v>1</v>
      </c>
      <c r="N183" s="151" t="s">
        <v>34</v>
      </c>
      <c r="O183" s="58"/>
      <c r="P183" s="152">
        <f>O183*H183</f>
        <v>0</v>
      </c>
      <c r="Q183" s="152">
        <v>5.0000000000000001E-4</v>
      </c>
      <c r="R183" s="152">
        <f>Q183*H183</f>
        <v>1E-3</v>
      </c>
      <c r="S183" s="152">
        <v>0</v>
      </c>
      <c r="T183" s="152">
        <f>S183*H183</f>
        <v>0</v>
      </c>
      <c r="U183" s="153" t="s">
        <v>1</v>
      </c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54" t="s">
        <v>227</v>
      </c>
      <c r="AT183" s="154" t="s">
        <v>144</v>
      </c>
      <c r="AU183" s="154" t="s">
        <v>79</v>
      </c>
      <c r="AY183" s="17" t="s">
        <v>141</v>
      </c>
      <c r="BE183" s="155">
        <f>IF(N183="základní",J183,0)</f>
        <v>0</v>
      </c>
      <c r="BF183" s="155">
        <f>IF(N183="snížená",J183,0)</f>
        <v>0</v>
      </c>
      <c r="BG183" s="155">
        <f>IF(N183="zákl. přenesená",J183,0)</f>
        <v>0</v>
      </c>
      <c r="BH183" s="155">
        <f>IF(N183="sníž. přenesená",J183,0)</f>
        <v>0</v>
      </c>
      <c r="BI183" s="155">
        <f>IF(N183="nulová",J183,0)</f>
        <v>0</v>
      </c>
      <c r="BJ183" s="17" t="s">
        <v>77</v>
      </c>
      <c r="BK183" s="155">
        <f>ROUND(I183*H183,2)</f>
        <v>0</v>
      </c>
      <c r="BL183" s="17" t="s">
        <v>227</v>
      </c>
      <c r="BM183" s="154" t="s">
        <v>297</v>
      </c>
    </row>
    <row r="184" spans="1:65" s="2" customFormat="1" ht="24.2" customHeight="1">
      <c r="A184" s="32"/>
      <c r="B184" s="142"/>
      <c r="C184" s="143" t="s">
        <v>239</v>
      </c>
      <c r="D184" s="143" t="s">
        <v>144</v>
      </c>
      <c r="E184" s="144" t="s">
        <v>298</v>
      </c>
      <c r="F184" s="145" t="s">
        <v>299</v>
      </c>
      <c r="G184" s="146" t="s">
        <v>199</v>
      </c>
      <c r="H184" s="147">
        <v>0.02</v>
      </c>
      <c r="I184" s="148"/>
      <c r="J184" s="149">
        <f>ROUND(I184*H184,2)</f>
        <v>0</v>
      </c>
      <c r="K184" s="145" t="s">
        <v>148</v>
      </c>
      <c r="L184" s="33"/>
      <c r="M184" s="150" t="s">
        <v>1</v>
      </c>
      <c r="N184" s="151" t="s">
        <v>34</v>
      </c>
      <c r="O184" s="58"/>
      <c r="P184" s="152">
        <f>O184*H184</f>
        <v>0</v>
      </c>
      <c r="Q184" s="152">
        <v>0</v>
      </c>
      <c r="R184" s="152">
        <f>Q184*H184</f>
        <v>0</v>
      </c>
      <c r="S184" s="152">
        <v>0</v>
      </c>
      <c r="T184" s="152">
        <f>S184*H184</f>
        <v>0</v>
      </c>
      <c r="U184" s="153" t="s">
        <v>1</v>
      </c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154" t="s">
        <v>227</v>
      </c>
      <c r="AT184" s="154" t="s">
        <v>144</v>
      </c>
      <c r="AU184" s="154" t="s">
        <v>79</v>
      </c>
      <c r="AY184" s="17" t="s">
        <v>141</v>
      </c>
      <c r="BE184" s="155">
        <f>IF(N184="základní",J184,0)</f>
        <v>0</v>
      </c>
      <c r="BF184" s="155">
        <f>IF(N184="snížená",J184,0)</f>
        <v>0</v>
      </c>
      <c r="BG184" s="155">
        <f>IF(N184="zákl. přenesená",J184,0)</f>
        <v>0</v>
      </c>
      <c r="BH184" s="155">
        <f>IF(N184="sníž. přenesená",J184,0)</f>
        <v>0</v>
      </c>
      <c r="BI184" s="155">
        <f>IF(N184="nulová",J184,0)</f>
        <v>0</v>
      </c>
      <c r="BJ184" s="17" t="s">
        <v>77</v>
      </c>
      <c r="BK184" s="155">
        <f>ROUND(I184*H184,2)</f>
        <v>0</v>
      </c>
      <c r="BL184" s="17" t="s">
        <v>227</v>
      </c>
      <c r="BM184" s="154" t="s">
        <v>300</v>
      </c>
    </row>
    <row r="185" spans="1:65" s="12" customFormat="1" ht="22.9" customHeight="1">
      <c r="B185" s="129"/>
      <c r="D185" s="130" t="s">
        <v>68</v>
      </c>
      <c r="E185" s="140" t="s">
        <v>301</v>
      </c>
      <c r="F185" s="140" t="s">
        <v>302</v>
      </c>
      <c r="I185" s="132"/>
      <c r="J185" s="141">
        <f>BK185</f>
        <v>0</v>
      </c>
      <c r="L185" s="129"/>
      <c r="M185" s="134"/>
      <c r="N185" s="135"/>
      <c r="O185" s="135"/>
      <c r="P185" s="136">
        <f>P186</f>
        <v>0</v>
      </c>
      <c r="Q185" s="135"/>
      <c r="R185" s="136">
        <f>R186</f>
        <v>0</v>
      </c>
      <c r="S185" s="135"/>
      <c r="T185" s="136">
        <f>T186</f>
        <v>0</v>
      </c>
      <c r="U185" s="137"/>
      <c r="AR185" s="130" t="s">
        <v>79</v>
      </c>
      <c r="AT185" s="138" t="s">
        <v>68</v>
      </c>
      <c r="AU185" s="138" t="s">
        <v>77</v>
      </c>
      <c r="AY185" s="130" t="s">
        <v>141</v>
      </c>
      <c r="BK185" s="139">
        <f>BK186</f>
        <v>0</v>
      </c>
    </row>
    <row r="186" spans="1:65" s="2" customFormat="1" ht="16.5" customHeight="1">
      <c r="A186" s="32"/>
      <c r="B186" s="142"/>
      <c r="C186" s="143" t="s">
        <v>303</v>
      </c>
      <c r="D186" s="143" t="s">
        <v>144</v>
      </c>
      <c r="E186" s="144" t="s">
        <v>304</v>
      </c>
      <c r="F186" s="145" t="s">
        <v>305</v>
      </c>
      <c r="G186" s="146" t="s">
        <v>181</v>
      </c>
      <c r="H186" s="147">
        <v>1</v>
      </c>
      <c r="I186" s="148"/>
      <c r="J186" s="149">
        <f>ROUND(I186*H186,2)</f>
        <v>0</v>
      </c>
      <c r="K186" s="145" t="s">
        <v>1</v>
      </c>
      <c r="L186" s="33"/>
      <c r="M186" s="150" t="s">
        <v>1</v>
      </c>
      <c r="N186" s="151" t="s">
        <v>34</v>
      </c>
      <c r="O186" s="58"/>
      <c r="P186" s="152">
        <f>O186*H186</f>
        <v>0</v>
      </c>
      <c r="Q186" s="152">
        <v>0</v>
      </c>
      <c r="R186" s="152">
        <f>Q186*H186</f>
        <v>0</v>
      </c>
      <c r="S186" s="152">
        <v>0</v>
      </c>
      <c r="T186" s="152">
        <f>S186*H186</f>
        <v>0</v>
      </c>
      <c r="U186" s="153" t="s">
        <v>1</v>
      </c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154" t="s">
        <v>227</v>
      </c>
      <c r="AT186" s="154" t="s">
        <v>144</v>
      </c>
      <c r="AU186" s="154" t="s">
        <v>79</v>
      </c>
      <c r="AY186" s="17" t="s">
        <v>141</v>
      </c>
      <c r="BE186" s="155">
        <f>IF(N186="základní",J186,0)</f>
        <v>0</v>
      </c>
      <c r="BF186" s="155">
        <f>IF(N186="snížená",J186,0)</f>
        <v>0</v>
      </c>
      <c r="BG186" s="155">
        <f>IF(N186="zákl. přenesená",J186,0)</f>
        <v>0</v>
      </c>
      <c r="BH186" s="155">
        <f>IF(N186="sníž. přenesená",J186,0)</f>
        <v>0</v>
      </c>
      <c r="BI186" s="155">
        <f>IF(N186="nulová",J186,0)</f>
        <v>0</v>
      </c>
      <c r="BJ186" s="17" t="s">
        <v>77</v>
      </c>
      <c r="BK186" s="155">
        <f>ROUND(I186*H186,2)</f>
        <v>0</v>
      </c>
      <c r="BL186" s="17" t="s">
        <v>227</v>
      </c>
      <c r="BM186" s="154" t="s">
        <v>306</v>
      </c>
    </row>
    <row r="187" spans="1:65" s="12" customFormat="1" ht="22.9" customHeight="1">
      <c r="B187" s="129"/>
      <c r="D187" s="130" t="s">
        <v>68</v>
      </c>
      <c r="E187" s="140" t="s">
        <v>307</v>
      </c>
      <c r="F187" s="140" t="s">
        <v>308</v>
      </c>
      <c r="I187" s="132"/>
      <c r="J187" s="141">
        <f>BK187</f>
        <v>0</v>
      </c>
      <c r="L187" s="129"/>
      <c r="M187" s="134"/>
      <c r="N187" s="135"/>
      <c r="O187" s="135"/>
      <c r="P187" s="136">
        <f>SUM(P188:P190)</f>
        <v>0</v>
      </c>
      <c r="Q187" s="135"/>
      <c r="R187" s="136">
        <f>SUM(R188:R190)</f>
        <v>9.6300000000000011E-2</v>
      </c>
      <c r="S187" s="135"/>
      <c r="T187" s="136">
        <f>SUM(T188:T190)</f>
        <v>7.5900000000000009E-2</v>
      </c>
      <c r="U187" s="137"/>
      <c r="AR187" s="130" t="s">
        <v>79</v>
      </c>
      <c r="AT187" s="138" t="s">
        <v>68</v>
      </c>
      <c r="AU187" s="138" t="s">
        <v>77</v>
      </c>
      <c r="AY187" s="130" t="s">
        <v>141</v>
      </c>
      <c r="BK187" s="139">
        <f>SUM(BK188:BK190)</f>
        <v>0</v>
      </c>
    </row>
    <row r="188" spans="1:65" s="2" customFormat="1" ht="24.2" customHeight="1">
      <c r="A188" s="32"/>
      <c r="B188" s="142"/>
      <c r="C188" s="143" t="s">
        <v>309</v>
      </c>
      <c r="D188" s="143" t="s">
        <v>144</v>
      </c>
      <c r="E188" s="144" t="s">
        <v>310</v>
      </c>
      <c r="F188" s="145" t="s">
        <v>311</v>
      </c>
      <c r="G188" s="146" t="s">
        <v>170</v>
      </c>
      <c r="H188" s="147">
        <v>15</v>
      </c>
      <c r="I188" s="148"/>
      <c r="J188" s="149">
        <f>ROUND(I188*H188,2)</f>
        <v>0</v>
      </c>
      <c r="K188" s="145" t="s">
        <v>1</v>
      </c>
      <c r="L188" s="33"/>
      <c r="M188" s="150" t="s">
        <v>1</v>
      </c>
      <c r="N188" s="151" t="s">
        <v>34</v>
      </c>
      <c r="O188" s="58"/>
      <c r="P188" s="152">
        <f>O188*H188</f>
        <v>0</v>
      </c>
      <c r="Q188" s="152">
        <v>6.4200000000000004E-3</v>
      </c>
      <c r="R188" s="152">
        <f>Q188*H188</f>
        <v>9.6300000000000011E-2</v>
      </c>
      <c r="S188" s="152">
        <v>5.0600000000000003E-3</v>
      </c>
      <c r="T188" s="152">
        <f>S188*H188</f>
        <v>7.5900000000000009E-2</v>
      </c>
      <c r="U188" s="153" t="s">
        <v>1</v>
      </c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R188" s="154" t="s">
        <v>227</v>
      </c>
      <c r="AT188" s="154" t="s">
        <v>144</v>
      </c>
      <c r="AU188" s="154" t="s">
        <v>79</v>
      </c>
      <c r="AY188" s="17" t="s">
        <v>141</v>
      </c>
      <c r="BE188" s="155">
        <f>IF(N188="základní",J188,0)</f>
        <v>0</v>
      </c>
      <c r="BF188" s="155">
        <f>IF(N188="snížená",J188,0)</f>
        <v>0</v>
      </c>
      <c r="BG188" s="155">
        <f>IF(N188="zákl. přenesená",J188,0)</f>
        <v>0</v>
      </c>
      <c r="BH188" s="155">
        <f>IF(N188="sníž. přenesená",J188,0)</f>
        <v>0</v>
      </c>
      <c r="BI188" s="155">
        <f>IF(N188="nulová",J188,0)</f>
        <v>0</v>
      </c>
      <c r="BJ188" s="17" t="s">
        <v>77</v>
      </c>
      <c r="BK188" s="155">
        <f>ROUND(I188*H188,2)</f>
        <v>0</v>
      </c>
      <c r="BL188" s="17" t="s">
        <v>227</v>
      </c>
      <c r="BM188" s="154" t="s">
        <v>312</v>
      </c>
    </row>
    <row r="189" spans="1:65" s="13" customFormat="1" ht="22.5">
      <c r="B189" s="156"/>
      <c r="D189" s="157" t="s">
        <v>151</v>
      </c>
      <c r="E189" s="158" t="s">
        <v>1</v>
      </c>
      <c r="F189" s="159" t="s">
        <v>313</v>
      </c>
      <c r="H189" s="158" t="s">
        <v>1</v>
      </c>
      <c r="I189" s="160"/>
      <c r="L189" s="156"/>
      <c r="M189" s="161"/>
      <c r="N189" s="162"/>
      <c r="O189" s="162"/>
      <c r="P189" s="162"/>
      <c r="Q189" s="162"/>
      <c r="R189" s="162"/>
      <c r="S189" s="162"/>
      <c r="T189" s="162"/>
      <c r="U189" s="163"/>
      <c r="AT189" s="158" t="s">
        <v>151</v>
      </c>
      <c r="AU189" s="158" t="s">
        <v>79</v>
      </c>
      <c r="AV189" s="13" t="s">
        <v>77</v>
      </c>
      <c r="AW189" s="13" t="s">
        <v>26</v>
      </c>
      <c r="AX189" s="13" t="s">
        <v>69</v>
      </c>
      <c r="AY189" s="158" t="s">
        <v>141</v>
      </c>
    </row>
    <row r="190" spans="1:65" s="14" customFormat="1">
      <c r="B190" s="164"/>
      <c r="D190" s="157" t="s">
        <v>151</v>
      </c>
      <c r="E190" s="165" t="s">
        <v>1</v>
      </c>
      <c r="F190" s="166" t="s">
        <v>314</v>
      </c>
      <c r="H190" s="167">
        <v>15</v>
      </c>
      <c r="I190" s="168"/>
      <c r="L190" s="164"/>
      <c r="M190" s="169"/>
      <c r="N190" s="170"/>
      <c r="O190" s="170"/>
      <c r="P190" s="170"/>
      <c r="Q190" s="170"/>
      <c r="R190" s="170"/>
      <c r="S190" s="170"/>
      <c r="T190" s="170"/>
      <c r="U190" s="171"/>
      <c r="AT190" s="165" t="s">
        <v>151</v>
      </c>
      <c r="AU190" s="165" t="s">
        <v>79</v>
      </c>
      <c r="AV190" s="14" t="s">
        <v>79</v>
      </c>
      <c r="AW190" s="14" t="s">
        <v>26</v>
      </c>
      <c r="AX190" s="14" t="s">
        <v>77</v>
      </c>
      <c r="AY190" s="165" t="s">
        <v>141</v>
      </c>
    </row>
    <row r="191" spans="1:65" s="12" customFormat="1" ht="22.9" customHeight="1">
      <c r="B191" s="129"/>
      <c r="D191" s="130" t="s">
        <v>68</v>
      </c>
      <c r="E191" s="140" t="s">
        <v>315</v>
      </c>
      <c r="F191" s="140" t="s">
        <v>316</v>
      </c>
      <c r="I191" s="132"/>
      <c r="J191" s="141">
        <f>BK191</f>
        <v>0</v>
      </c>
      <c r="L191" s="129"/>
      <c r="M191" s="134"/>
      <c r="N191" s="135"/>
      <c r="O191" s="135"/>
      <c r="P191" s="136">
        <f>SUM(P192:P200)</f>
        <v>0</v>
      </c>
      <c r="Q191" s="135"/>
      <c r="R191" s="136">
        <f>SUM(R192:R200)</f>
        <v>0.54485319999999993</v>
      </c>
      <c r="S191" s="135"/>
      <c r="T191" s="136">
        <f>SUM(T192:T200)</f>
        <v>0</v>
      </c>
      <c r="U191" s="137"/>
      <c r="AR191" s="130" t="s">
        <v>79</v>
      </c>
      <c r="AT191" s="138" t="s">
        <v>68</v>
      </c>
      <c r="AU191" s="138" t="s">
        <v>77</v>
      </c>
      <c r="AY191" s="130" t="s">
        <v>141</v>
      </c>
      <c r="BK191" s="139">
        <f>SUM(BK192:BK200)</f>
        <v>0</v>
      </c>
    </row>
    <row r="192" spans="1:65" s="2" customFormat="1" ht="16.5" customHeight="1">
      <c r="A192" s="32"/>
      <c r="B192" s="142"/>
      <c r="C192" s="143" t="s">
        <v>317</v>
      </c>
      <c r="D192" s="143" t="s">
        <v>144</v>
      </c>
      <c r="E192" s="144" t="s">
        <v>318</v>
      </c>
      <c r="F192" s="145" t="s">
        <v>319</v>
      </c>
      <c r="G192" s="146" t="s">
        <v>147</v>
      </c>
      <c r="H192" s="147">
        <v>15.76</v>
      </c>
      <c r="I192" s="148"/>
      <c r="J192" s="149">
        <f>ROUND(I192*H192,2)</f>
        <v>0</v>
      </c>
      <c r="K192" s="145" t="s">
        <v>148</v>
      </c>
      <c r="L192" s="33"/>
      <c r="M192" s="150" t="s">
        <v>1</v>
      </c>
      <c r="N192" s="151" t="s">
        <v>34</v>
      </c>
      <c r="O192" s="58"/>
      <c r="P192" s="152">
        <f>O192*H192</f>
        <v>0</v>
      </c>
      <c r="Q192" s="152">
        <v>0</v>
      </c>
      <c r="R192" s="152">
        <f>Q192*H192</f>
        <v>0</v>
      </c>
      <c r="S192" s="152">
        <v>0</v>
      </c>
      <c r="T192" s="152">
        <f>S192*H192</f>
        <v>0</v>
      </c>
      <c r="U192" s="153" t="s">
        <v>1</v>
      </c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154" t="s">
        <v>227</v>
      </c>
      <c r="AT192" s="154" t="s">
        <v>144</v>
      </c>
      <c r="AU192" s="154" t="s">
        <v>79</v>
      </c>
      <c r="AY192" s="17" t="s">
        <v>141</v>
      </c>
      <c r="BE192" s="155">
        <f>IF(N192="základní",J192,0)</f>
        <v>0</v>
      </c>
      <c r="BF192" s="155">
        <f>IF(N192="snížená",J192,0)</f>
        <v>0</v>
      </c>
      <c r="BG192" s="155">
        <f>IF(N192="zákl. přenesená",J192,0)</f>
        <v>0</v>
      </c>
      <c r="BH192" s="155">
        <f>IF(N192="sníž. přenesená",J192,0)</f>
        <v>0</v>
      </c>
      <c r="BI192" s="155">
        <f>IF(N192="nulová",J192,0)</f>
        <v>0</v>
      </c>
      <c r="BJ192" s="17" t="s">
        <v>77</v>
      </c>
      <c r="BK192" s="155">
        <f>ROUND(I192*H192,2)</f>
        <v>0</v>
      </c>
      <c r="BL192" s="17" t="s">
        <v>227</v>
      </c>
      <c r="BM192" s="154" t="s">
        <v>320</v>
      </c>
    </row>
    <row r="193" spans="1:65" s="2" customFormat="1" ht="16.5" customHeight="1">
      <c r="A193" s="32"/>
      <c r="B193" s="142"/>
      <c r="C193" s="143" t="s">
        <v>321</v>
      </c>
      <c r="D193" s="143" t="s">
        <v>144</v>
      </c>
      <c r="E193" s="144" t="s">
        <v>322</v>
      </c>
      <c r="F193" s="145" t="s">
        <v>323</v>
      </c>
      <c r="G193" s="146" t="s">
        <v>147</v>
      </c>
      <c r="H193" s="147">
        <v>15.76</v>
      </c>
      <c r="I193" s="148"/>
      <c r="J193" s="149">
        <f>ROUND(I193*H193,2)</f>
        <v>0</v>
      </c>
      <c r="K193" s="145" t="s">
        <v>148</v>
      </c>
      <c r="L193" s="33"/>
      <c r="M193" s="150" t="s">
        <v>1</v>
      </c>
      <c r="N193" s="151" t="s">
        <v>34</v>
      </c>
      <c r="O193" s="58"/>
      <c r="P193" s="152">
        <f>O193*H193</f>
        <v>0</v>
      </c>
      <c r="Q193" s="152">
        <v>2.9999999999999997E-4</v>
      </c>
      <c r="R193" s="152">
        <f>Q193*H193</f>
        <v>4.7279999999999996E-3</v>
      </c>
      <c r="S193" s="152">
        <v>0</v>
      </c>
      <c r="T193" s="152">
        <f>S193*H193</f>
        <v>0</v>
      </c>
      <c r="U193" s="153" t="s">
        <v>1</v>
      </c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R193" s="154" t="s">
        <v>227</v>
      </c>
      <c r="AT193" s="154" t="s">
        <v>144</v>
      </c>
      <c r="AU193" s="154" t="s">
        <v>79</v>
      </c>
      <c r="AY193" s="17" t="s">
        <v>141</v>
      </c>
      <c r="BE193" s="155">
        <f>IF(N193="základní",J193,0)</f>
        <v>0</v>
      </c>
      <c r="BF193" s="155">
        <f>IF(N193="snížená",J193,0)</f>
        <v>0</v>
      </c>
      <c r="BG193" s="155">
        <f>IF(N193="zákl. přenesená",J193,0)</f>
        <v>0</v>
      </c>
      <c r="BH193" s="155">
        <f>IF(N193="sníž. přenesená",J193,0)</f>
        <v>0</v>
      </c>
      <c r="BI193" s="155">
        <f>IF(N193="nulová",J193,0)</f>
        <v>0</v>
      </c>
      <c r="BJ193" s="17" t="s">
        <v>77</v>
      </c>
      <c r="BK193" s="155">
        <f>ROUND(I193*H193,2)</f>
        <v>0</v>
      </c>
      <c r="BL193" s="17" t="s">
        <v>227</v>
      </c>
      <c r="BM193" s="154" t="s">
        <v>324</v>
      </c>
    </row>
    <row r="194" spans="1:65" s="2" customFormat="1" ht="21.75" customHeight="1">
      <c r="A194" s="32"/>
      <c r="B194" s="142"/>
      <c r="C194" s="143" t="s">
        <v>325</v>
      </c>
      <c r="D194" s="143" t="s">
        <v>144</v>
      </c>
      <c r="E194" s="144" t="s">
        <v>326</v>
      </c>
      <c r="F194" s="145" t="s">
        <v>327</v>
      </c>
      <c r="G194" s="146" t="s">
        <v>147</v>
      </c>
      <c r="H194" s="147">
        <v>15.76</v>
      </c>
      <c r="I194" s="148"/>
      <c r="J194" s="149">
        <f>ROUND(I194*H194,2)</f>
        <v>0</v>
      </c>
      <c r="K194" s="145" t="s">
        <v>148</v>
      </c>
      <c r="L194" s="33"/>
      <c r="M194" s="150" t="s">
        <v>1</v>
      </c>
      <c r="N194" s="151" t="s">
        <v>34</v>
      </c>
      <c r="O194" s="58"/>
      <c r="P194" s="152">
        <f>O194*H194</f>
        <v>0</v>
      </c>
      <c r="Q194" s="152">
        <v>4.5500000000000002E-3</v>
      </c>
      <c r="R194" s="152">
        <f>Q194*H194</f>
        <v>7.1708000000000008E-2</v>
      </c>
      <c r="S194" s="152">
        <v>0</v>
      </c>
      <c r="T194" s="152">
        <f>S194*H194</f>
        <v>0</v>
      </c>
      <c r="U194" s="153" t="s">
        <v>1</v>
      </c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154" t="s">
        <v>227</v>
      </c>
      <c r="AT194" s="154" t="s">
        <v>144</v>
      </c>
      <c r="AU194" s="154" t="s">
        <v>79</v>
      </c>
      <c r="AY194" s="17" t="s">
        <v>141</v>
      </c>
      <c r="BE194" s="155">
        <f>IF(N194="základní",J194,0)</f>
        <v>0</v>
      </c>
      <c r="BF194" s="155">
        <f>IF(N194="snížená",J194,0)</f>
        <v>0</v>
      </c>
      <c r="BG194" s="155">
        <f>IF(N194="zákl. přenesená",J194,0)</f>
        <v>0</v>
      </c>
      <c r="BH194" s="155">
        <f>IF(N194="sníž. přenesená",J194,0)</f>
        <v>0</v>
      </c>
      <c r="BI194" s="155">
        <f>IF(N194="nulová",J194,0)</f>
        <v>0</v>
      </c>
      <c r="BJ194" s="17" t="s">
        <v>77</v>
      </c>
      <c r="BK194" s="155">
        <f>ROUND(I194*H194,2)</f>
        <v>0</v>
      </c>
      <c r="BL194" s="17" t="s">
        <v>227</v>
      </c>
      <c r="BM194" s="154" t="s">
        <v>328</v>
      </c>
    </row>
    <row r="195" spans="1:65" s="2" customFormat="1" ht="37.9" customHeight="1">
      <c r="A195" s="32"/>
      <c r="B195" s="142"/>
      <c r="C195" s="143" t="s">
        <v>329</v>
      </c>
      <c r="D195" s="143" t="s">
        <v>144</v>
      </c>
      <c r="E195" s="144" t="s">
        <v>330</v>
      </c>
      <c r="F195" s="145" t="s">
        <v>331</v>
      </c>
      <c r="G195" s="146" t="s">
        <v>147</v>
      </c>
      <c r="H195" s="147">
        <v>15.76</v>
      </c>
      <c r="I195" s="148"/>
      <c r="J195" s="149">
        <f>ROUND(I195*H195,2)</f>
        <v>0</v>
      </c>
      <c r="K195" s="145" t="s">
        <v>148</v>
      </c>
      <c r="L195" s="33"/>
      <c r="M195" s="150" t="s">
        <v>1</v>
      </c>
      <c r="N195" s="151" t="s">
        <v>34</v>
      </c>
      <c r="O195" s="58"/>
      <c r="P195" s="152">
        <f>O195*H195</f>
        <v>0</v>
      </c>
      <c r="Q195" s="152">
        <v>8.2199999999999999E-3</v>
      </c>
      <c r="R195" s="152">
        <f>Q195*H195</f>
        <v>0.1295472</v>
      </c>
      <c r="S195" s="152">
        <v>0</v>
      </c>
      <c r="T195" s="152">
        <f>S195*H195</f>
        <v>0</v>
      </c>
      <c r="U195" s="153" t="s">
        <v>1</v>
      </c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154" t="s">
        <v>227</v>
      </c>
      <c r="AT195" s="154" t="s">
        <v>144</v>
      </c>
      <c r="AU195" s="154" t="s">
        <v>79</v>
      </c>
      <c r="AY195" s="17" t="s">
        <v>141</v>
      </c>
      <c r="BE195" s="155">
        <f>IF(N195="základní",J195,0)</f>
        <v>0</v>
      </c>
      <c r="BF195" s="155">
        <f>IF(N195="snížená",J195,0)</f>
        <v>0</v>
      </c>
      <c r="BG195" s="155">
        <f>IF(N195="zákl. přenesená",J195,0)</f>
        <v>0</v>
      </c>
      <c r="BH195" s="155">
        <f>IF(N195="sníž. přenesená",J195,0)</f>
        <v>0</v>
      </c>
      <c r="BI195" s="155">
        <f>IF(N195="nulová",J195,0)</f>
        <v>0</v>
      </c>
      <c r="BJ195" s="17" t="s">
        <v>77</v>
      </c>
      <c r="BK195" s="155">
        <f>ROUND(I195*H195,2)</f>
        <v>0</v>
      </c>
      <c r="BL195" s="17" t="s">
        <v>227</v>
      </c>
      <c r="BM195" s="154" t="s">
        <v>332</v>
      </c>
    </row>
    <row r="196" spans="1:65" s="2" customFormat="1" ht="33" customHeight="1">
      <c r="A196" s="32"/>
      <c r="B196" s="142"/>
      <c r="C196" s="172" t="s">
        <v>333</v>
      </c>
      <c r="D196" s="172" t="s">
        <v>172</v>
      </c>
      <c r="E196" s="173" t="s">
        <v>334</v>
      </c>
      <c r="F196" s="174" t="s">
        <v>335</v>
      </c>
      <c r="G196" s="175" t="s">
        <v>147</v>
      </c>
      <c r="H196" s="176">
        <v>17.335999999999999</v>
      </c>
      <c r="I196" s="177"/>
      <c r="J196" s="178">
        <f>ROUND(I196*H196,2)</f>
        <v>0</v>
      </c>
      <c r="K196" s="174" t="s">
        <v>148</v>
      </c>
      <c r="L196" s="179"/>
      <c r="M196" s="180" t="s">
        <v>1</v>
      </c>
      <c r="N196" s="181" t="s">
        <v>34</v>
      </c>
      <c r="O196" s="58"/>
      <c r="P196" s="152">
        <f>O196*H196</f>
        <v>0</v>
      </c>
      <c r="Q196" s="152">
        <v>1.95E-2</v>
      </c>
      <c r="R196" s="152">
        <f>Q196*H196</f>
        <v>0.33805199999999996</v>
      </c>
      <c r="S196" s="152">
        <v>0</v>
      </c>
      <c r="T196" s="152">
        <f>S196*H196</f>
        <v>0</v>
      </c>
      <c r="U196" s="153" t="s">
        <v>1</v>
      </c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154" t="s">
        <v>239</v>
      </c>
      <c r="AT196" s="154" t="s">
        <v>172</v>
      </c>
      <c r="AU196" s="154" t="s">
        <v>79</v>
      </c>
      <c r="AY196" s="17" t="s">
        <v>141</v>
      </c>
      <c r="BE196" s="155">
        <f>IF(N196="základní",J196,0)</f>
        <v>0</v>
      </c>
      <c r="BF196" s="155">
        <f>IF(N196="snížená",J196,0)</f>
        <v>0</v>
      </c>
      <c r="BG196" s="155">
        <f>IF(N196="zákl. přenesená",J196,0)</f>
        <v>0</v>
      </c>
      <c r="BH196" s="155">
        <f>IF(N196="sníž. přenesená",J196,0)</f>
        <v>0</v>
      </c>
      <c r="BI196" s="155">
        <f>IF(N196="nulová",J196,0)</f>
        <v>0</v>
      </c>
      <c r="BJ196" s="17" t="s">
        <v>77</v>
      </c>
      <c r="BK196" s="155">
        <f>ROUND(I196*H196,2)</f>
        <v>0</v>
      </c>
      <c r="BL196" s="17" t="s">
        <v>227</v>
      </c>
      <c r="BM196" s="154" t="s">
        <v>336</v>
      </c>
    </row>
    <row r="197" spans="1:65" s="14" customFormat="1">
      <c r="B197" s="164"/>
      <c r="D197" s="157" t="s">
        <v>151</v>
      </c>
      <c r="F197" s="166" t="s">
        <v>337</v>
      </c>
      <c r="H197" s="167">
        <v>17.335999999999999</v>
      </c>
      <c r="I197" s="168"/>
      <c r="L197" s="164"/>
      <c r="M197" s="169"/>
      <c r="N197" s="170"/>
      <c r="O197" s="170"/>
      <c r="P197" s="170"/>
      <c r="Q197" s="170"/>
      <c r="R197" s="170"/>
      <c r="S197" s="170"/>
      <c r="T197" s="170"/>
      <c r="U197" s="171"/>
      <c r="AT197" s="165" t="s">
        <v>151</v>
      </c>
      <c r="AU197" s="165" t="s">
        <v>79</v>
      </c>
      <c r="AV197" s="14" t="s">
        <v>79</v>
      </c>
      <c r="AW197" s="14" t="s">
        <v>3</v>
      </c>
      <c r="AX197" s="14" t="s">
        <v>77</v>
      </c>
      <c r="AY197" s="165" t="s">
        <v>141</v>
      </c>
    </row>
    <row r="198" spans="1:65" s="2" customFormat="1" ht="16.5" customHeight="1">
      <c r="A198" s="32"/>
      <c r="B198" s="142"/>
      <c r="C198" s="143" t="s">
        <v>338</v>
      </c>
      <c r="D198" s="143" t="s">
        <v>144</v>
      </c>
      <c r="E198" s="144" t="s">
        <v>339</v>
      </c>
      <c r="F198" s="145" t="s">
        <v>340</v>
      </c>
      <c r="G198" s="146" t="s">
        <v>181</v>
      </c>
      <c r="H198" s="147">
        <v>1</v>
      </c>
      <c r="I198" s="148"/>
      <c r="J198" s="149">
        <f>ROUND(I198*H198,2)</f>
        <v>0</v>
      </c>
      <c r="K198" s="145" t="s">
        <v>1</v>
      </c>
      <c r="L198" s="33"/>
      <c r="M198" s="150" t="s">
        <v>1</v>
      </c>
      <c r="N198" s="151" t="s">
        <v>34</v>
      </c>
      <c r="O198" s="58"/>
      <c r="P198" s="152">
        <f>O198*H198</f>
        <v>0</v>
      </c>
      <c r="Q198" s="152">
        <v>3.0000000000000001E-5</v>
      </c>
      <c r="R198" s="152">
        <f>Q198*H198</f>
        <v>3.0000000000000001E-5</v>
      </c>
      <c r="S198" s="152">
        <v>0</v>
      </c>
      <c r="T198" s="152">
        <f>S198*H198</f>
        <v>0</v>
      </c>
      <c r="U198" s="153" t="s">
        <v>1</v>
      </c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154" t="s">
        <v>227</v>
      </c>
      <c r="AT198" s="154" t="s">
        <v>144</v>
      </c>
      <c r="AU198" s="154" t="s">
        <v>79</v>
      </c>
      <c r="AY198" s="17" t="s">
        <v>141</v>
      </c>
      <c r="BE198" s="155">
        <f>IF(N198="základní",J198,0)</f>
        <v>0</v>
      </c>
      <c r="BF198" s="155">
        <f>IF(N198="snížená",J198,0)</f>
        <v>0</v>
      </c>
      <c r="BG198" s="155">
        <f>IF(N198="zákl. přenesená",J198,0)</f>
        <v>0</v>
      </c>
      <c r="BH198" s="155">
        <f>IF(N198="sníž. přenesená",J198,0)</f>
        <v>0</v>
      </c>
      <c r="BI198" s="155">
        <f>IF(N198="nulová",J198,0)</f>
        <v>0</v>
      </c>
      <c r="BJ198" s="17" t="s">
        <v>77</v>
      </c>
      <c r="BK198" s="155">
        <f>ROUND(I198*H198,2)</f>
        <v>0</v>
      </c>
      <c r="BL198" s="17" t="s">
        <v>227</v>
      </c>
      <c r="BM198" s="154" t="s">
        <v>341</v>
      </c>
    </row>
    <row r="199" spans="1:65" s="2" customFormat="1" ht="24.2" customHeight="1">
      <c r="A199" s="32"/>
      <c r="B199" s="142"/>
      <c r="C199" s="143" t="s">
        <v>342</v>
      </c>
      <c r="D199" s="143" t="s">
        <v>144</v>
      </c>
      <c r="E199" s="144" t="s">
        <v>343</v>
      </c>
      <c r="F199" s="145" t="s">
        <v>344</v>
      </c>
      <c r="G199" s="146" t="s">
        <v>147</v>
      </c>
      <c r="H199" s="147">
        <v>15.76</v>
      </c>
      <c r="I199" s="148"/>
      <c r="J199" s="149">
        <f>ROUND(I199*H199,2)</f>
        <v>0</v>
      </c>
      <c r="K199" s="145" t="s">
        <v>148</v>
      </c>
      <c r="L199" s="33"/>
      <c r="M199" s="150" t="s">
        <v>1</v>
      </c>
      <c r="N199" s="151" t="s">
        <v>34</v>
      </c>
      <c r="O199" s="58"/>
      <c r="P199" s="152">
        <f>O199*H199</f>
        <v>0</v>
      </c>
      <c r="Q199" s="152">
        <v>5.0000000000000002E-5</v>
      </c>
      <c r="R199" s="152">
        <f>Q199*H199</f>
        <v>7.8800000000000007E-4</v>
      </c>
      <c r="S199" s="152">
        <v>0</v>
      </c>
      <c r="T199" s="152">
        <f>S199*H199</f>
        <v>0</v>
      </c>
      <c r="U199" s="153" t="s">
        <v>1</v>
      </c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154" t="s">
        <v>227</v>
      </c>
      <c r="AT199" s="154" t="s">
        <v>144</v>
      </c>
      <c r="AU199" s="154" t="s">
        <v>79</v>
      </c>
      <c r="AY199" s="17" t="s">
        <v>141</v>
      </c>
      <c r="BE199" s="155">
        <f>IF(N199="základní",J199,0)</f>
        <v>0</v>
      </c>
      <c r="BF199" s="155">
        <f>IF(N199="snížená",J199,0)</f>
        <v>0</v>
      </c>
      <c r="BG199" s="155">
        <f>IF(N199="zákl. přenesená",J199,0)</f>
        <v>0</v>
      </c>
      <c r="BH199" s="155">
        <f>IF(N199="sníž. přenesená",J199,0)</f>
        <v>0</v>
      </c>
      <c r="BI199" s="155">
        <f>IF(N199="nulová",J199,0)</f>
        <v>0</v>
      </c>
      <c r="BJ199" s="17" t="s">
        <v>77</v>
      </c>
      <c r="BK199" s="155">
        <f>ROUND(I199*H199,2)</f>
        <v>0</v>
      </c>
      <c r="BL199" s="17" t="s">
        <v>227</v>
      </c>
      <c r="BM199" s="154" t="s">
        <v>345</v>
      </c>
    </row>
    <row r="200" spans="1:65" s="2" customFormat="1" ht="24.2" customHeight="1">
      <c r="A200" s="32"/>
      <c r="B200" s="142"/>
      <c r="C200" s="143" t="s">
        <v>346</v>
      </c>
      <c r="D200" s="143" t="s">
        <v>144</v>
      </c>
      <c r="E200" s="144" t="s">
        <v>347</v>
      </c>
      <c r="F200" s="145" t="s">
        <v>348</v>
      </c>
      <c r="G200" s="146" t="s">
        <v>349</v>
      </c>
      <c r="H200" s="182"/>
      <c r="I200" s="148"/>
      <c r="J200" s="149">
        <f>ROUND(I200*H200,2)</f>
        <v>0</v>
      </c>
      <c r="K200" s="145" t="s">
        <v>148</v>
      </c>
      <c r="L200" s="33"/>
      <c r="M200" s="150" t="s">
        <v>1</v>
      </c>
      <c r="N200" s="151" t="s">
        <v>34</v>
      </c>
      <c r="O200" s="58"/>
      <c r="P200" s="152">
        <f>O200*H200</f>
        <v>0</v>
      </c>
      <c r="Q200" s="152">
        <v>0</v>
      </c>
      <c r="R200" s="152">
        <f>Q200*H200</f>
        <v>0</v>
      </c>
      <c r="S200" s="152">
        <v>0</v>
      </c>
      <c r="T200" s="152">
        <f>S200*H200</f>
        <v>0</v>
      </c>
      <c r="U200" s="153" t="s">
        <v>1</v>
      </c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154" t="s">
        <v>227</v>
      </c>
      <c r="AT200" s="154" t="s">
        <v>144</v>
      </c>
      <c r="AU200" s="154" t="s">
        <v>79</v>
      </c>
      <c r="AY200" s="17" t="s">
        <v>141</v>
      </c>
      <c r="BE200" s="155">
        <f>IF(N200="základní",J200,0)</f>
        <v>0</v>
      </c>
      <c r="BF200" s="155">
        <f>IF(N200="snížená",J200,0)</f>
        <v>0</v>
      </c>
      <c r="BG200" s="155">
        <f>IF(N200="zákl. přenesená",J200,0)</f>
        <v>0</v>
      </c>
      <c r="BH200" s="155">
        <f>IF(N200="sníž. přenesená",J200,0)</f>
        <v>0</v>
      </c>
      <c r="BI200" s="155">
        <f>IF(N200="nulová",J200,0)</f>
        <v>0</v>
      </c>
      <c r="BJ200" s="17" t="s">
        <v>77</v>
      </c>
      <c r="BK200" s="155">
        <f>ROUND(I200*H200,2)</f>
        <v>0</v>
      </c>
      <c r="BL200" s="17" t="s">
        <v>227</v>
      </c>
      <c r="BM200" s="154" t="s">
        <v>350</v>
      </c>
    </row>
    <row r="201" spans="1:65" s="12" customFormat="1" ht="22.9" customHeight="1">
      <c r="B201" s="129"/>
      <c r="D201" s="130" t="s">
        <v>68</v>
      </c>
      <c r="E201" s="140" t="s">
        <v>351</v>
      </c>
      <c r="F201" s="140" t="s">
        <v>352</v>
      </c>
      <c r="I201" s="132"/>
      <c r="J201" s="141">
        <f>BK201</f>
        <v>0</v>
      </c>
      <c r="L201" s="129"/>
      <c r="M201" s="134"/>
      <c r="N201" s="135"/>
      <c r="O201" s="135"/>
      <c r="P201" s="136">
        <f>SUM(P202:P214)</f>
        <v>0</v>
      </c>
      <c r="Q201" s="135"/>
      <c r="R201" s="136">
        <f>SUM(R202:R214)</f>
        <v>1.3653619000000004</v>
      </c>
      <c r="S201" s="135"/>
      <c r="T201" s="136">
        <f>SUM(T202:T214)</f>
        <v>0</v>
      </c>
      <c r="U201" s="137"/>
      <c r="AR201" s="130" t="s">
        <v>79</v>
      </c>
      <c r="AT201" s="138" t="s">
        <v>68</v>
      </c>
      <c r="AU201" s="138" t="s">
        <v>77</v>
      </c>
      <c r="AY201" s="130" t="s">
        <v>141</v>
      </c>
      <c r="BK201" s="139">
        <f>SUM(BK202:BK214)</f>
        <v>0</v>
      </c>
    </row>
    <row r="202" spans="1:65" s="2" customFormat="1" ht="16.5" customHeight="1">
      <c r="A202" s="32"/>
      <c r="B202" s="142"/>
      <c r="C202" s="143" t="s">
        <v>353</v>
      </c>
      <c r="D202" s="143" t="s">
        <v>144</v>
      </c>
      <c r="E202" s="144" t="s">
        <v>354</v>
      </c>
      <c r="F202" s="145" t="s">
        <v>355</v>
      </c>
      <c r="G202" s="146" t="s">
        <v>147</v>
      </c>
      <c r="H202" s="147">
        <v>55.93</v>
      </c>
      <c r="I202" s="148"/>
      <c r="J202" s="149">
        <f>ROUND(I202*H202,2)</f>
        <v>0</v>
      </c>
      <c r="K202" s="145" t="s">
        <v>148</v>
      </c>
      <c r="L202" s="33"/>
      <c r="M202" s="150" t="s">
        <v>1</v>
      </c>
      <c r="N202" s="151" t="s">
        <v>34</v>
      </c>
      <c r="O202" s="58"/>
      <c r="P202" s="152">
        <f>O202*H202</f>
        <v>0</v>
      </c>
      <c r="Q202" s="152">
        <v>0</v>
      </c>
      <c r="R202" s="152">
        <f>Q202*H202</f>
        <v>0</v>
      </c>
      <c r="S202" s="152">
        <v>0</v>
      </c>
      <c r="T202" s="152">
        <f>S202*H202</f>
        <v>0</v>
      </c>
      <c r="U202" s="153" t="s">
        <v>1</v>
      </c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154" t="s">
        <v>227</v>
      </c>
      <c r="AT202" s="154" t="s">
        <v>144</v>
      </c>
      <c r="AU202" s="154" t="s">
        <v>79</v>
      </c>
      <c r="AY202" s="17" t="s">
        <v>141</v>
      </c>
      <c r="BE202" s="155">
        <f>IF(N202="základní",J202,0)</f>
        <v>0</v>
      </c>
      <c r="BF202" s="155">
        <f>IF(N202="snížená",J202,0)</f>
        <v>0</v>
      </c>
      <c r="BG202" s="155">
        <f>IF(N202="zákl. přenesená",J202,0)</f>
        <v>0</v>
      </c>
      <c r="BH202" s="155">
        <f>IF(N202="sníž. přenesená",J202,0)</f>
        <v>0</v>
      </c>
      <c r="BI202" s="155">
        <f>IF(N202="nulová",J202,0)</f>
        <v>0</v>
      </c>
      <c r="BJ202" s="17" t="s">
        <v>77</v>
      </c>
      <c r="BK202" s="155">
        <f>ROUND(I202*H202,2)</f>
        <v>0</v>
      </c>
      <c r="BL202" s="17" t="s">
        <v>227</v>
      </c>
      <c r="BM202" s="154" t="s">
        <v>356</v>
      </c>
    </row>
    <row r="203" spans="1:65" s="2" customFormat="1" ht="16.5" customHeight="1">
      <c r="A203" s="32"/>
      <c r="B203" s="142"/>
      <c r="C203" s="143" t="s">
        <v>357</v>
      </c>
      <c r="D203" s="143" t="s">
        <v>144</v>
      </c>
      <c r="E203" s="144" t="s">
        <v>358</v>
      </c>
      <c r="F203" s="145" t="s">
        <v>359</v>
      </c>
      <c r="G203" s="146" t="s">
        <v>147</v>
      </c>
      <c r="H203" s="147">
        <v>55.93</v>
      </c>
      <c r="I203" s="148"/>
      <c r="J203" s="149">
        <f>ROUND(I203*H203,2)</f>
        <v>0</v>
      </c>
      <c r="K203" s="145" t="s">
        <v>148</v>
      </c>
      <c r="L203" s="33"/>
      <c r="M203" s="150" t="s">
        <v>1</v>
      </c>
      <c r="N203" s="151" t="s">
        <v>34</v>
      </c>
      <c r="O203" s="58"/>
      <c r="P203" s="152">
        <f>O203*H203</f>
        <v>0</v>
      </c>
      <c r="Q203" s="152">
        <v>2.9999999999999997E-4</v>
      </c>
      <c r="R203" s="152">
        <f>Q203*H203</f>
        <v>1.6778999999999999E-2</v>
      </c>
      <c r="S203" s="152">
        <v>0</v>
      </c>
      <c r="T203" s="152">
        <f>S203*H203</f>
        <v>0</v>
      </c>
      <c r="U203" s="153" t="s">
        <v>1</v>
      </c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154" t="s">
        <v>227</v>
      </c>
      <c r="AT203" s="154" t="s">
        <v>144</v>
      </c>
      <c r="AU203" s="154" t="s">
        <v>79</v>
      </c>
      <c r="AY203" s="17" t="s">
        <v>141</v>
      </c>
      <c r="BE203" s="155">
        <f>IF(N203="základní",J203,0)</f>
        <v>0</v>
      </c>
      <c r="BF203" s="155">
        <f>IF(N203="snížená",J203,0)</f>
        <v>0</v>
      </c>
      <c r="BG203" s="155">
        <f>IF(N203="zákl. přenesená",J203,0)</f>
        <v>0</v>
      </c>
      <c r="BH203" s="155">
        <f>IF(N203="sníž. přenesená",J203,0)</f>
        <v>0</v>
      </c>
      <c r="BI203" s="155">
        <f>IF(N203="nulová",J203,0)</f>
        <v>0</v>
      </c>
      <c r="BJ203" s="17" t="s">
        <v>77</v>
      </c>
      <c r="BK203" s="155">
        <f>ROUND(I203*H203,2)</f>
        <v>0</v>
      </c>
      <c r="BL203" s="17" t="s">
        <v>227</v>
      </c>
      <c r="BM203" s="154" t="s">
        <v>360</v>
      </c>
    </row>
    <row r="204" spans="1:65" s="2" customFormat="1" ht="16.5" customHeight="1">
      <c r="A204" s="32"/>
      <c r="B204" s="142"/>
      <c r="C204" s="143" t="s">
        <v>361</v>
      </c>
      <c r="D204" s="143" t="s">
        <v>144</v>
      </c>
      <c r="E204" s="144" t="s">
        <v>362</v>
      </c>
      <c r="F204" s="145" t="s">
        <v>363</v>
      </c>
      <c r="G204" s="146" t="s">
        <v>147</v>
      </c>
      <c r="H204" s="147">
        <v>55.93</v>
      </c>
      <c r="I204" s="148"/>
      <c r="J204" s="149">
        <f>ROUND(I204*H204,2)</f>
        <v>0</v>
      </c>
      <c r="K204" s="145" t="s">
        <v>148</v>
      </c>
      <c r="L204" s="33"/>
      <c r="M204" s="150" t="s">
        <v>1</v>
      </c>
      <c r="N204" s="151" t="s">
        <v>34</v>
      </c>
      <c r="O204" s="58"/>
      <c r="P204" s="152">
        <f>O204*H204</f>
        <v>0</v>
      </c>
      <c r="Q204" s="152">
        <v>4.4999999999999997E-3</v>
      </c>
      <c r="R204" s="152">
        <f>Q204*H204</f>
        <v>0.25168499999999999</v>
      </c>
      <c r="S204" s="152">
        <v>0</v>
      </c>
      <c r="T204" s="152">
        <f>S204*H204</f>
        <v>0</v>
      </c>
      <c r="U204" s="153" t="s">
        <v>1</v>
      </c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R204" s="154" t="s">
        <v>227</v>
      </c>
      <c r="AT204" s="154" t="s">
        <v>144</v>
      </c>
      <c r="AU204" s="154" t="s">
        <v>79</v>
      </c>
      <c r="AY204" s="17" t="s">
        <v>141</v>
      </c>
      <c r="BE204" s="155">
        <f>IF(N204="základní",J204,0)</f>
        <v>0</v>
      </c>
      <c r="BF204" s="155">
        <f>IF(N204="snížená",J204,0)</f>
        <v>0</v>
      </c>
      <c r="BG204" s="155">
        <f>IF(N204="zákl. přenesená",J204,0)</f>
        <v>0</v>
      </c>
      <c r="BH204" s="155">
        <f>IF(N204="sníž. přenesená",J204,0)</f>
        <v>0</v>
      </c>
      <c r="BI204" s="155">
        <f>IF(N204="nulová",J204,0)</f>
        <v>0</v>
      </c>
      <c r="BJ204" s="17" t="s">
        <v>77</v>
      </c>
      <c r="BK204" s="155">
        <f>ROUND(I204*H204,2)</f>
        <v>0</v>
      </c>
      <c r="BL204" s="17" t="s">
        <v>227</v>
      </c>
      <c r="BM204" s="154" t="s">
        <v>364</v>
      </c>
    </row>
    <row r="205" spans="1:65" s="2" customFormat="1" ht="33" customHeight="1">
      <c r="A205" s="32"/>
      <c r="B205" s="142"/>
      <c r="C205" s="143" t="s">
        <v>365</v>
      </c>
      <c r="D205" s="143" t="s">
        <v>144</v>
      </c>
      <c r="E205" s="144" t="s">
        <v>366</v>
      </c>
      <c r="F205" s="145" t="s">
        <v>367</v>
      </c>
      <c r="G205" s="146" t="s">
        <v>147</v>
      </c>
      <c r="H205" s="147">
        <v>55.93</v>
      </c>
      <c r="I205" s="148"/>
      <c r="J205" s="149">
        <f>ROUND(I205*H205,2)</f>
        <v>0</v>
      </c>
      <c r="K205" s="145" t="s">
        <v>148</v>
      </c>
      <c r="L205" s="33"/>
      <c r="M205" s="150" t="s">
        <v>1</v>
      </c>
      <c r="N205" s="151" t="s">
        <v>34</v>
      </c>
      <c r="O205" s="58"/>
      <c r="P205" s="152">
        <f>O205*H205</f>
        <v>0</v>
      </c>
      <c r="Q205" s="152">
        <v>6.0000000000000001E-3</v>
      </c>
      <c r="R205" s="152">
        <f>Q205*H205</f>
        <v>0.33557999999999999</v>
      </c>
      <c r="S205" s="152">
        <v>0</v>
      </c>
      <c r="T205" s="152">
        <f>S205*H205</f>
        <v>0</v>
      </c>
      <c r="U205" s="153" t="s">
        <v>1</v>
      </c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154" t="s">
        <v>227</v>
      </c>
      <c r="AT205" s="154" t="s">
        <v>144</v>
      </c>
      <c r="AU205" s="154" t="s">
        <v>79</v>
      </c>
      <c r="AY205" s="17" t="s">
        <v>141</v>
      </c>
      <c r="BE205" s="155">
        <f>IF(N205="základní",J205,0)</f>
        <v>0</v>
      </c>
      <c r="BF205" s="155">
        <f>IF(N205="snížená",J205,0)</f>
        <v>0</v>
      </c>
      <c r="BG205" s="155">
        <f>IF(N205="zákl. přenesená",J205,0)</f>
        <v>0</v>
      </c>
      <c r="BH205" s="155">
        <f>IF(N205="sníž. přenesená",J205,0)</f>
        <v>0</v>
      </c>
      <c r="BI205" s="155">
        <f>IF(N205="nulová",J205,0)</f>
        <v>0</v>
      </c>
      <c r="BJ205" s="17" t="s">
        <v>77</v>
      </c>
      <c r="BK205" s="155">
        <f>ROUND(I205*H205,2)</f>
        <v>0</v>
      </c>
      <c r="BL205" s="17" t="s">
        <v>227</v>
      </c>
      <c r="BM205" s="154" t="s">
        <v>368</v>
      </c>
    </row>
    <row r="206" spans="1:65" s="2" customFormat="1" ht="16.5" customHeight="1">
      <c r="A206" s="32"/>
      <c r="B206" s="142"/>
      <c r="C206" s="172" t="s">
        <v>369</v>
      </c>
      <c r="D206" s="172" t="s">
        <v>172</v>
      </c>
      <c r="E206" s="173" t="s">
        <v>370</v>
      </c>
      <c r="F206" s="174" t="s">
        <v>371</v>
      </c>
      <c r="G206" s="175" t="s">
        <v>147</v>
      </c>
      <c r="H206" s="176">
        <v>61.523000000000003</v>
      </c>
      <c r="I206" s="177"/>
      <c r="J206" s="178">
        <f>ROUND(I206*H206,2)</f>
        <v>0</v>
      </c>
      <c r="K206" s="174" t="s">
        <v>148</v>
      </c>
      <c r="L206" s="179"/>
      <c r="M206" s="180" t="s">
        <v>1</v>
      </c>
      <c r="N206" s="181" t="s">
        <v>34</v>
      </c>
      <c r="O206" s="58"/>
      <c r="P206" s="152">
        <f>O206*H206</f>
        <v>0</v>
      </c>
      <c r="Q206" s="152">
        <v>1.18E-2</v>
      </c>
      <c r="R206" s="152">
        <f>Q206*H206</f>
        <v>0.72597140000000004</v>
      </c>
      <c r="S206" s="152">
        <v>0</v>
      </c>
      <c r="T206" s="152">
        <f>S206*H206</f>
        <v>0</v>
      </c>
      <c r="U206" s="153" t="s">
        <v>1</v>
      </c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154" t="s">
        <v>239</v>
      </c>
      <c r="AT206" s="154" t="s">
        <v>172</v>
      </c>
      <c r="AU206" s="154" t="s">
        <v>79</v>
      </c>
      <c r="AY206" s="17" t="s">
        <v>141</v>
      </c>
      <c r="BE206" s="155">
        <f>IF(N206="základní",J206,0)</f>
        <v>0</v>
      </c>
      <c r="BF206" s="155">
        <f>IF(N206="snížená",J206,0)</f>
        <v>0</v>
      </c>
      <c r="BG206" s="155">
        <f>IF(N206="zákl. přenesená",J206,0)</f>
        <v>0</v>
      </c>
      <c r="BH206" s="155">
        <f>IF(N206="sníž. přenesená",J206,0)</f>
        <v>0</v>
      </c>
      <c r="BI206" s="155">
        <f>IF(N206="nulová",J206,0)</f>
        <v>0</v>
      </c>
      <c r="BJ206" s="17" t="s">
        <v>77</v>
      </c>
      <c r="BK206" s="155">
        <f>ROUND(I206*H206,2)</f>
        <v>0</v>
      </c>
      <c r="BL206" s="17" t="s">
        <v>227</v>
      </c>
      <c r="BM206" s="154" t="s">
        <v>372</v>
      </c>
    </row>
    <row r="207" spans="1:65" s="14" customFormat="1">
      <c r="B207" s="164"/>
      <c r="D207" s="157" t="s">
        <v>151</v>
      </c>
      <c r="F207" s="166" t="s">
        <v>373</v>
      </c>
      <c r="H207" s="167">
        <v>61.523000000000003</v>
      </c>
      <c r="I207" s="168"/>
      <c r="L207" s="164"/>
      <c r="M207" s="169"/>
      <c r="N207" s="170"/>
      <c r="O207" s="170"/>
      <c r="P207" s="170"/>
      <c r="Q207" s="170"/>
      <c r="R207" s="170"/>
      <c r="S207" s="170"/>
      <c r="T207" s="170"/>
      <c r="U207" s="171"/>
      <c r="AT207" s="165" t="s">
        <v>151</v>
      </c>
      <c r="AU207" s="165" t="s">
        <v>79</v>
      </c>
      <c r="AV207" s="14" t="s">
        <v>79</v>
      </c>
      <c r="AW207" s="14" t="s">
        <v>3</v>
      </c>
      <c r="AX207" s="14" t="s">
        <v>77</v>
      </c>
      <c r="AY207" s="165" t="s">
        <v>141</v>
      </c>
    </row>
    <row r="208" spans="1:65" s="2" customFormat="1" ht="24.2" customHeight="1">
      <c r="A208" s="32"/>
      <c r="B208" s="142"/>
      <c r="C208" s="143" t="s">
        <v>374</v>
      </c>
      <c r="D208" s="143" t="s">
        <v>144</v>
      </c>
      <c r="E208" s="144" t="s">
        <v>375</v>
      </c>
      <c r="F208" s="145" t="s">
        <v>376</v>
      </c>
      <c r="G208" s="146" t="s">
        <v>147</v>
      </c>
      <c r="H208" s="147">
        <v>4</v>
      </c>
      <c r="I208" s="148"/>
      <c r="J208" s="149">
        <f>ROUND(I208*H208,2)</f>
        <v>0</v>
      </c>
      <c r="K208" s="145" t="s">
        <v>148</v>
      </c>
      <c r="L208" s="33"/>
      <c r="M208" s="150" t="s">
        <v>1</v>
      </c>
      <c r="N208" s="151" t="s">
        <v>34</v>
      </c>
      <c r="O208" s="58"/>
      <c r="P208" s="152">
        <f>O208*H208</f>
        <v>0</v>
      </c>
      <c r="Q208" s="152">
        <v>6.3000000000000003E-4</v>
      </c>
      <c r="R208" s="152">
        <f>Q208*H208</f>
        <v>2.5200000000000001E-3</v>
      </c>
      <c r="S208" s="152">
        <v>0</v>
      </c>
      <c r="T208" s="152">
        <f>S208*H208</f>
        <v>0</v>
      </c>
      <c r="U208" s="153" t="s">
        <v>1</v>
      </c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R208" s="154" t="s">
        <v>227</v>
      </c>
      <c r="AT208" s="154" t="s">
        <v>144</v>
      </c>
      <c r="AU208" s="154" t="s">
        <v>79</v>
      </c>
      <c r="AY208" s="17" t="s">
        <v>141</v>
      </c>
      <c r="BE208" s="155">
        <f>IF(N208="základní",J208,0)</f>
        <v>0</v>
      </c>
      <c r="BF208" s="155">
        <f>IF(N208="snížená",J208,0)</f>
        <v>0</v>
      </c>
      <c r="BG208" s="155">
        <f>IF(N208="zákl. přenesená",J208,0)</f>
        <v>0</v>
      </c>
      <c r="BH208" s="155">
        <f>IF(N208="sníž. přenesená",J208,0)</f>
        <v>0</v>
      </c>
      <c r="BI208" s="155">
        <f>IF(N208="nulová",J208,0)</f>
        <v>0</v>
      </c>
      <c r="BJ208" s="17" t="s">
        <v>77</v>
      </c>
      <c r="BK208" s="155">
        <f>ROUND(I208*H208,2)</f>
        <v>0</v>
      </c>
      <c r="BL208" s="17" t="s">
        <v>227</v>
      </c>
      <c r="BM208" s="154" t="s">
        <v>377</v>
      </c>
    </row>
    <row r="209" spans="1:65" s="13" customFormat="1">
      <c r="B209" s="156"/>
      <c r="D209" s="157" t="s">
        <v>151</v>
      </c>
      <c r="E209" s="158" t="s">
        <v>1</v>
      </c>
      <c r="F209" s="159" t="s">
        <v>378</v>
      </c>
      <c r="H209" s="158" t="s">
        <v>1</v>
      </c>
      <c r="I209" s="160"/>
      <c r="L209" s="156"/>
      <c r="M209" s="161"/>
      <c r="N209" s="162"/>
      <c r="O209" s="162"/>
      <c r="P209" s="162"/>
      <c r="Q209" s="162"/>
      <c r="R209" s="162"/>
      <c r="S209" s="162"/>
      <c r="T209" s="162"/>
      <c r="U209" s="163"/>
      <c r="AT209" s="158" t="s">
        <v>151</v>
      </c>
      <c r="AU209" s="158" t="s">
        <v>79</v>
      </c>
      <c r="AV209" s="13" t="s">
        <v>77</v>
      </c>
      <c r="AW209" s="13" t="s">
        <v>26</v>
      </c>
      <c r="AX209" s="13" t="s">
        <v>69</v>
      </c>
      <c r="AY209" s="158" t="s">
        <v>141</v>
      </c>
    </row>
    <row r="210" spans="1:65" s="14" customFormat="1">
      <c r="B210" s="164"/>
      <c r="D210" s="157" t="s">
        <v>151</v>
      </c>
      <c r="E210" s="165" t="s">
        <v>1</v>
      </c>
      <c r="F210" s="166" t="s">
        <v>379</v>
      </c>
      <c r="H210" s="167">
        <v>4</v>
      </c>
      <c r="I210" s="168"/>
      <c r="L210" s="164"/>
      <c r="M210" s="169"/>
      <c r="N210" s="170"/>
      <c r="O210" s="170"/>
      <c r="P210" s="170"/>
      <c r="Q210" s="170"/>
      <c r="R210" s="170"/>
      <c r="S210" s="170"/>
      <c r="T210" s="170"/>
      <c r="U210" s="171"/>
      <c r="AT210" s="165" t="s">
        <v>151</v>
      </c>
      <c r="AU210" s="165" t="s">
        <v>79</v>
      </c>
      <c r="AV210" s="14" t="s">
        <v>79</v>
      </c>
      <c r="AW210" s="14" t="s">
        <v>26</v>
      </c>
      <c r="AX210" s="14" t="s">
        <v>77</v>
      </c>
      <c r="AY210" s="165" t="s">
        <v>141</v>
      </c>
    </row>
    <row r="211" spans="1:65" s="2" customFormat="1" ht="24.2" customHeight="1">
      <c r="A211" s="32"/>
      <c r="B211" s="142"/>
      <c r="C211" s="172" t="s">
        <v>380</v>
      </c>
      <c r="D211" s="172" t="s">
        <v>172</v>
      </c>
      <c r="E211" s="173" t="s">
        <v>381</v>
      </c>
      <c r="F211" s="174" t="s">
        <v>382</v>
      </c>
      <c r="G211" s="175" t="s">
        <v>147</v>
      </c>
      <c r="H211" s="176">
        <v>4</v>
      </c>
      <c r="I211" s="177"/>
      <c r="J211" s="178">
        <f>ROUND(I211*H211,2)</f>
        <v>0</v>
      </c>
      <c r="K211" s="174" t="s">
        <v>148</v>
      </c>
      <c r="L211" s="179"/>
      <c r="M211" s="180" t="s">
        <v>1</v>
      </c>
      <c r="N211" s="181" t="s">
        <v>34</v>
      </c>
      <c r="O211" s="58"/>
      <c r="P211" s="152">
        <f>O211*H211</f>
        <v>0</v>
      </c>
      <c r="Q211" s="152">
        <v>7.4999999999999997E-3</v>
      </c>
      <c r="R211" s="152">
        <f>Q211*H211</f>
        <v>0.03</v>
      </c>
      <c r="S211" s="152">
        <v>0</v>
      </c>
      <c r="T211" s="152">
        <f>S211*H211</f>
        <v>0</v>
      </c>
      <c r="U211" s="153" t="s">
        <v>1</v>
      </c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R211" s="154" t="s">
        <v>239</v>
      </c>
      <c r="AT211" s="154" t="s">
        <v>172</v>
      </c>
      <c r="AU211" s="154" t="s">
        <v>79</v>
      </c>
      <c r="AY211" s="17" t="s">
        <v>141</v>
      </c>
      <c r="BE211" s="155">
        <f>IF(N211="základní",J211,0)</f>
        <v>0</v>
      </c>
      <c r="BF211" s="155">
        <f>IF(N211="snížená",J211,0)</f>
        <v>0</v>
      </c>
      <c r="BG211" s="155">
        <f>IF(N211="zákl. přenesená",J211,0)</f>
        <v>0</v>
      </c>
      <c r="BH211" s="155">
        <f>IF(N211="sníž. přenesená",J211,0)</f>
        <v>0</v>
      </c>
      <c r="BI211" s="155">
        <f>IF(N211="nulová",J211,0)</f>
        <v>0</v>
      </c>
      <c r="BJ211" s="17" t="s">
        <v>77</v>
      </c>
      <c r="BK211" s="155">
        <f>ROUND(I211*H211,2)</f>
        <v>0</v>
      </c>
      <c r="BL211" s="17" t="s">
        <v>227</v>
      </c>
      <c r="BM211" s="154" t="s">
        <v>383</v>
      </c>
    </row>
    <row r="212" spans="1:65" s="2" customFormat="1" ht="24.2" customHeight="1">
      <c r="A212" s="32"/>
      <c r="B212" s="142"/>
      <c r="C212" s="143" t="s">
        <v>384</v>
      </c>
      <c r="D212" s="143" t="s">
        <v>144</v>
      </c>
      <c r="E212" s="144" t="s">
        <v>385</v>
      </c>
      <c r="F212" s="145" t="s">
        <v>386</v>
      </c>
      <c r="G212" s="146" t="s">
        <v>147</v>
      </c>
      <c r="H212" s="147">
        <v>55.93</v>
      </c>
      <c r="I212" s="148"/>
      <c r="J212" s="149">
        <f>ROUND(I212*H212,2)</f>
        <v>0</v>
      </c>
      <c r="K212" s="145" t="s">
        <v>148</v>
      </c>
      <c r="L212" s="33"/>
      <c r="M212" s="150" t="s">
        <v>1</v>
      </c>
      <c r="N212" s="151" t="s">
        <v>34</v>
      </c>
      <c r="O212" s="58"/>
      <c r="P212" s="152">
        <f>O212*H212</f>
        <v>0</v>
      </c>
      <c r="Q212" s="152">
        <v>5.0000000000000002E-5</v>
      </c>
      <c r="R212" s="152">
        <f>Q212*H212</f>
        <v>2.7964999999999999E-3</v>
      </c>
      <c r="S212" s="152">
        <v>0</v>
      </c>
      <c r="T212" s="152">
        <f>S212*H212</f>
        <v>0</v>
      </c>
      <c r="U212" s="153" t="s">
        <v>1</v>
      </c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154" t="s">
        <v>227</v>
      </c>
      <c r="AT212" s="154" t="s">
        <v>144</v>
      </c>
      <c r="AU212" s="154" t="s">
        <v>79</v>
      </c>
      <c r="AY212" s="17" t="s">
        <v>141</v>
      </c>
      <c r="BE212" s="155">
        <f>IF(N212="základní",J212,0)</f>
        <v>0</v>
      </c>
      <c r="BF212" s="155">
        <f>IF(N212="snížená",J212,0)</f>
        <v>0</v>
      </c>
      <c r="BG212" s="155">
        <f>IF(N212="zákl. přenesená",J212,0)</f>
        <v>0</v>
      </c>
      <c r="BH212" s="155">
        <f>IF(N212="sníž. přenesená",J212,0)</f>
        <v>0</v>
      </c>
      <c r="BI212" s="155">
        <f>IF(N212="nulová",J212,0)</f>
        <v>0</v>
      </c>
      <c r="BJ212" s="17" t="s">
        <v>77</v>
      </c>
      <c r="BK212" s="155">
        <f>ROUND(I212*H212,2)</f>
        <v>0</v>
      </c>
      <c r="BL212" s="17" t="s">
        <v>227</v>
      </c>
      <c r="BM212" s="154" t="s">
        <v>387</v>
      </c>
    </row>
    <row r="213" spans="1:65" s="2" customFormat="1" ht="16.5" customHeight="1">
      <c r="A213" s="32"/>
      <c r="B213" s="142"/>
      <c r="C213" s="143" t="s">
        <v>388</v>
      </c>
      <c r="D213" s="143" t="s">
        <v>144</v>
      </c>
      <c r="E213" s="144" t="s">
        <v>389</v>
      </c>
      <c r="F213" s="145" t="s">
        <v>340</v>
      </c>
      <c r="G213" s="146" t="s">
        <v>181</v>
      </c>
      <c r="H213" s="147">
        <v>1</v>
      </c>
      <c r="I213" s="148"/>
      <c r="J213" s="149">
        <f>ROUND(I213*H213,2)</f>
        <v>0</v>
      </c>
      <c r="K213" s="145" t="s">
        <v>1</v>
      </c>
      <c r="L213" s="33"/>
      <c r="M213" s="150" t="s">
        <v>1</v>
      </c>
      <c r="N213" s="151" t="s">
        <v>34</v>
      </c>
      <c r="O213" s="58"/>
      <c r="P213" s="152">
        <f>O213*H213</f>
        <v>0</v>
      </c>
      <c r="Q213" s="152">
        <v>3.0000000000000001E-5</v>
      </c>
      <c r="R213" s="152">
        <f>Q213*H213</f>
        <v>3.0000000000000001E-5</v>
      </c>
      <c r="S213" s="152">
        <v>0</v>
      </c>
      <c r="T213" s="152">
        <f>S213*H213</f>
        <v>0</v>
      </c>
      <c r="U213" s="153" t="s">
        <v>1</v>
      </c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154" t="s">
        <v>227</v>
      </c>
      <c r="AT213" s="154" t="s">
        <v>144</v>
      </c>
      <c r="AU213" s="154" t="s">
        <v>79</v>
      </c>
      <c r="AY213" s="17" t="s">
        <v>141</v>
      </c>
      <c r="BE213" s="155">
        <f>IF(N213="základní",J213,0)</f>
        <v>0</v>
      </c>
      <c r="BF213" s="155">
        <f>IF(N213="snížená",J213,0)</f>
        <v>0</v>
      </c>
      <c r="BG213" s="155">
        <f>IF(N213="zákl. přenesená",J213,0)</f>
        <v>0</v>
      </c>
      <c r="BH213" s="155">
        <f>IF(N213="sníž. přenesená",J213,0)</f>
        <v>0</v>
      </c>
      <c r="BI213" s="155">
        <f>IF(N213="nulová",J213,0)</f>
        <v>0</v>
      </c>
      <c r="BJ213" s="17" t="s">
        <v>77</v>
      </c>
      <c r="BK213" s="155">
        <f>ROUND(I213*H213,2)</f>
        <v>0</v>
      </c>
      <c r="BL213" s="17" t="s">
        <v>227</v>
      </c>
      <c r="BM213" s="154" t="s">
        <v>390</v>
      </c>
    </row>
    <row r="214" spans="1:65" s="2" customFormat="1" ht="24.2" customHeight="1">
      <c r="A214" s="32"/>
      <c r="B214" s="142"/>
      <c r="C214" s="143" t="s">
        <v>391</v>
      </c>
      <c r="D214" s="143" t="s">
        <v>144</v>
      </c>
      <c r="E214" s="144" t="s">
        <v>392</v>
      </c>
      <c r="F214" s="145" t="s">
        <v>393</v>
      </c>
      <c r="G214" s="146" t="s">
        <v>349</v>
      </c>
      <c r="H214" s="182"/>
      <c r="I214" s="148"/>
      <c r="J214" s="149">
        <f>ROUND(I214*H214,2)</f>
        <v>0</v>
      </c>
      <c r="K214" s="145" t="s">
        <v>148</v>
      </c>
      <c r="L214" s="33"/>
      <c r="M214" s="150" t="s">
        <v>1</v>
      </c>
      <c r="N214" s="151" t="s">
        <v>34</v>
      </c>
      <c r="O214" s="58"/>
      <c r="P214" s="152">
        <f>O214*H214</f>
        <v>0</v>
      </c>
      <c r="Q214" s="152">
        <v>0</v>
      </c>
      <c r="R214" s="152">
        <f>Q214*H214</f>
        <v>0</v>
      </c>
      <c r="S214" s="152">
        <v>0</v>
      </c>
      <c r="T214" s="152">
        <f>S214*H214</f>
        <v>0</v>
      </c>
      <c r="U214" s="153" t="s">
        <v>1</v>
      </c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R214" s="154" t="s">
        <v>227</v>
      </c>
      <c r="AT214" s="154" t="s">
        <v>144</v>
      </c>
      <c r="AU214" s="154" t="s">
        <v>79</v>
      </c>
      <c r="AY214" s="17" t="s">
        <v>141</v>
      </c>
      <c r="BE214" s="155">
        <f>IF(N214="základní",J214,0)</f>
        <v>0</v>
      </c>
      <c r="BF214" s="155">
        <f>IF(N214="snížená",J214,0)</f>
        <v>0</v>
      </c>
      <c r="BG214" s="155">
        <f>IF(N214="zákl. přenesená",J214,0)</f>
        <v>0</v>
      </c>
      <c r="BH214" s="155">
        <f>IF(N214="sníž. přenesená",J214,0)</f>
        <v>0</v>
      </c>
      <c r="BI214" s="155">
        <f>IF(N214="nulová",J214,0)</f>
        <v>0</v>
      </c>
      <c r="BJ214" s="17" t="s">
        <v>77</v>
      </c>
      <c r="BK214" s="155">
        <f>ROUND(I214*H214,2)</f>
        <v>0</v>
      </c>
      <c r="BL214" s="17" t="s">
        <v>227</v>
      </c>
      <c r="BM214" s="154" t="s">
        <v>394</v>
      </c>
    </row>
    <row r="215" spans="1:65" s="12" customFormat="1" ht="22.9" customHeight="1">
      <c r="B215" s="129"/>
      <c r="D215" s="130" t="s">
        <v>68</v>
      </c>
      <c r="E215" s="140" t="s">
        <v>395</v>
      </c>
      <c r="F215" s="140" t="s">
        <v>396</v>
      </c>
      <c r="I215" s="132"/>
      <c r="J215" s="141">
        <f>BK215</f>
        <v>0</v>
      </c>
      <c r="L215" s="129"/>
      <c r="M215" s="134"/>
      <c r="N215" s="135"/>
      <c r="O215" s="135"/>
      <c r="P215" s="136">
        <f>SUM(P216:P223)</f>
        <v>0</v>
      </c>
      <c r="Q215" s="135"/>
      <c r="R215" s="136">
        <f>SUM(R216:R223)</f>
        <v>2.0159999999999996E-3</v>
      </c>
      <c r="S215" s="135"/>
      <c r="T215" s="136">
        <f>SUM(T216:T223)</f>
        <v>0</v>
      </c>
      <c r="U215" s="137"/>
      <c r="AR215" s="130" t="s">
        <v>79</v>
      </c>
      <c r="AT215" s="138" t="s">
        <v>68</v>
      </c>
      <c r="AU215" s="138" t="s">
        <v>77</v>
      </c>
      <c r="AY215" s="130" t="s">
        <v>141</v>
      </c>
      <c r="BK215" s="139">
        <f>SUM(BK216:BK223)</f>
        <v>0</v>
      </c>
    </row>
    <row r="216" spans="1:65" s="2" customFormat="1" ht="24.2" customHeight="1">
      <c r="A216" s="32"/>
      <c r="B216" s="142"/>
      <c r="C216" s="143" t="s">
        <v>397</v>
      </c>
      <c r="D216" s="143" t="s">
        <v>144</v>
      </c>
      <c r="E216" s="144" t="s">
        <v>398</v>
      </c>
      <c r="F216" s="145" t="s">
        <v>399</v>
      </c>
      <c r="G216" s="146" t="s">
        <v>147</v>
      </c>
      <c r="H216" s="147">
        <v>5.76</v>
      </c>
      <c r="I216" s="148"/>
      <c r="J216" s="149">
        <f>ROUND(I216*H216,2)</f>
        <v>0</v>
      </c>
      <c r="K216" s="145" t="s">
        <v>148</v>
      </c>
      <c r="L216" s="33"/>
      <c r="M216" s="150" t="s">
        <v>1</v>
      </c>
      <c r="N216" s="151" t="s">
        <v>34</v>
      </c>
      <c r="O216" s="58"/>
      <c r="P216" s="152">
        <f>O216*H216</f>
        <v>0</v>
      </c>
      <c r="Q216" s="152">
        <v>6.9999999999999994E-5</v>
      </c>
      <c r="R216" s="152">
        <f>Q216*H216</f>
        <v>4.0319999999999993E-4</v>
      </c>
      <c r="S216" s="152">
        <v>0</v>
      </c>
      <c r="T216" s="152">
        <f>S216*H216</f>
        <v>0</v>
      </c>
      <c r="U216" s="153" t="s">
        <v>1</v>
      </c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R216" s="154" t="s">
        <v>227</v>
      </c>
      <c r="AT216" s="154" t="s">
        <v>144</v>
      </c>
      <c r="AU216" s="154" t="s">
        <v>79</v>
      </c>
      <c r="AY216" s="17" t="s">
        <v>141</v>
      </c>
      <c r="BE216" s="155">
        <f>IF(N216="základní",J216,0)</f>
        <v>0</v>
      </c>
      <c r="BF216" s="155">
        <f>IF(N216="snížená",J216,0)</f>
        <v>0</v>
      </c>
      <c r="BG216" s="155">
        <f>IF(N216="zákl. přenesená",J216,0)</f>
        <v>0</v>
      </c>
      <c r="BH216" s="155">
        <f>IF(N216="sníž. přenesená",J216,0)</f>
        <v>0</v>
      </c>
      <c r="BI216" s="155">
        <f>IF(N216="nulová",J216,0)</f>
        <v>0</v>
      </c>
      <c r="BJ216" s="17" t="s">
        <v>77</v>
      </c>
      <c r="BK216" s="155">
        <f>ROUND(I216*H216,2)</f>
        <v>0</v>
      </c>
      <c r="BL216" s="17" t="s">
        <v>227</v>
      </c>
      <c r="BM216" s="154" t="s">
        <v>400</v>
      </c>
    </row>
    <row r="217" spans="1:65" s="2" customFormat="1" ht="24.2" customHeight="1">
      <c r="A217" s="32"/>
      <c r="B217" s="142"/>
      <c r="C217" s="143" t="s">
        <v>401</v>
      </c>
      <c r="D217" s="143" t="s">
        <v>144</v>
      </c>
      <c r="E217" s="144" t="s">
        <v>402</v>
      </c>
      <c r="F217" s="145" t="s">
        <v>403</v>
      </c>
      <c r="G217" s="146" t="s">
        <v>147</v>
      </c>
      <c r="H217" s="147">
        <v>5.76</v>
      </c>
      <c r="I217" s="148"/>
      <c r="J217" s="149">
        <f>ROUND(I217*H217,2)</f>
        <v>0</v>
      </c>
      <c r="K217" s="145" t="s">
        <v>148</v>
      </c>
      <c r="L217" s="33"/>
      <c r="M217" s="150" t="s">
        <v>1</v>
      </c>
      <c r="N217" s="151" t="s">
        <v>34</v>
      </c>
      <c r="O217" s="58"/>
      <c r="P217" s="152">
        <f>O217*H217</f>
        <v>0</v>
      </c>
      <c r="Q217" s="152">
        <v>2.0000000000000002E-5</v>
      </c>
      <c r="R217" s="152">
        <f>Q217*H217</f>
        <v>1.1520000000000001E-4</v>
      </c>
      <c r="S217" s="152">
        <v>0</v>
      </c>
      <c r="T217" s="152">
        <f>S217*H217</f>
        <v>0</v>
      </c>
      <c r="U217" s="153" t="s">
        <v>1</v>
      </c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R217" s="154" t="s">
        <v>227</v>
      </c>
      <c r="AT217" s="154" t="s">
        <v>144</v>
      </c>
      <c r="AU217" s="154" t="s">
        <v>79</v>
      </c>
      <c r="AY217" s="17" t="s">
        <v>141</v>
      </c>
      <c r="BE217" s="155">
        <f>IF(N217="základní",J217,0)</f>
        <v>0</v>
      </c>
      <c r="BF217" s="155">
        <f>IF(N217="snížená",J217,0)</f>
        <v>0</v>
      </c>
      <c r="BG217" s="155">
        <f>IF(N217="zákl. přenesená",J217,0)</f>
        <v>0</v>
      </c>
      <c r="BH217" s="155">
        <f>IF(N217="sníž. přenesená",J217,0)</f>
        <v>0</v>
      </c>
      <c r="BI217" s="155">
        <f>IF(N217="nulová",J217,0)</f>
        <v>0</v>
      </c>
      <c r="BJ217" s="17" t="s">
        <v>77</v>
      </c>
      <c r="BK217" s="155">
        <f>ROUND(I217*H217,2)</f>
        <v>0</v>
      </c>
      <c r="BL217" s="17" t="s">
        <v>227</v>
      </c>
      <c r="BM217" s="154" t="s">
        <v>404</v>
      </c>
    </row>
    <row r="218" spans="1:65" s="13" customFormat="1">
      <c r="B218" s="156"/>
      <c r="D218" s="157" t="s">
        <v>151</v>
      </c>
      <c r="E218" s="158" t="s">
        <v>1</v>
      </c>
      <c r="F218" s="159" t="s">
        <v>378</v>
      </c>
      <c r="H218" s="158" t="s">
        <v>1</v>
      </c>
      <c r="I218" s="160"/>
      <c r="L218" s="156"/>
      <c r="M218" s="161"/>
      <c r="N218" s="162"/>
      <c r="O218" s="162"/>
      <c r="P218" s="162"/>
      <c r="Q218" s="162"/>
      <c r="R218" s="162"/>
      <c r="S218" s="162"/>
      <c r="T218" s="162"/>
      <c r="U218" s="163"/>
      <c r="AT218" s="158" t="s">
        <v>151</v>
      </c>
      <c r="AU218" s="158" t="s">
        <v>79</v>
      </c>
      <c r="AV218" s="13" t="s">
        <v>77</v>
      </c>
      <c r="AW218" s="13" t="s">
        <v>26</v>
      </c>
      <c r="AX218" s="13" t="s">
        <v>69</v>
      </c>
      <c r="AY218" s="158" t="s">
        <v>141</v>
      </c>
    </row>
    <row r="219" spans="1:65" s="14" customFormat="1">
      <c r="B219" s="164"/>
      <c r="D219" s="157" t="s">
        <v>151</v>
      </c>
      <c r="E219" s="165" t="s">
        <v>1</v>
      </c>
      <c r="F219" s="166" t="s">
        <v>405</v>
      </c>
      <c r="H219" s="167">
        <v>5.76</v>
      </c>
      <c r="I219" s="168"/>
      <c r="L219" s="164"/>
      <c r="M219" s="169"/>
      <c r="N219" s="170"/>
      <c r="O219" s="170"/>
      <c r="P219" s="170"/>
      <c r="Q219" s="170"/>
      <c r="R219" s="170"/>
      <c r="S219" s="170"/>
      <c r="T219" s="170"/>
      <c r="U219" s="171"/>
      <c r="AT219" s="165" t="s">
        <v>151</v>
      </c>
      <c r="AU219" s="165" t="s">
        <v>79</v>
      </c>
      <c r="AV219" s="14" t="s">
        <v>79</v>
      </c>
      <c r="AW219" s="14" t="s">
        <v>26</v>
      </c>
      <c r="AX219" s="14" t="s">
        <v>77</v>
      </c>
      <c r="AY219" s="165" t="s">
        <v>141</v>
      </c>
    </row>
    <row r="220" spans="1:65" s="2" customFormat="1" ht="24.2" customHeight="1">
      <c r="A220" s="32"/>
      <c r="B220" s="142"/>
      <c r="C220" s="143" t="s">
        <v>406</v>
      </c>
      <c r="D220" s="143" t="s">
        <v>144</v>
      </c>
      <c r="E220" s="144" t="s">
        <v>407</v>
      </c>
      <c r="F220" s="145" t="s">
        <v>408</v>
      </c>
      <c r="G220" s="146" t="s">
        <v>147</v>
      </c>
      <c r="H220" s="147">
        <v>5.76</v>
      </c>
      <c r="I220" s="148"/>
      <c r="J220" s="149">
        <f>ROUND(I220*H220,2)</f>
        <v>0</v>
      </c>
      <c r="K220" s="145" t="s">
        <v>148</v>
      </c>
      <c r="L220" s="33"/>
      <c r="M220" s="150" t="s">
        <v>1</v>
      </c>
      <c r="N220" s="151" t="s">
        <v>34</v>
      </c>
      <c r="O220" s="58"/>
      <c r="P220" s="152">
        <f>O220*H220</f>
        <v>0</v>
      </c>
      <c r="Q220" s="152">
        <v>1.3999999999999999E-4</v>
      </c>
      <c r="R220" s="152">
        <f>Q220*H220</f>
        <v>8.0639999999999987E-4</v>
      </c>
      <c r="S220" s="152">
        <v>0</v>
      </c>
      <c r="T220" s="152">
        <f>S220*H220</f>
        <v>0</v>
      </c>
      <c r="U220" s="153" t="s">
        <v>1</v>
      </c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R220" s="154" t="s">
        <v>227</v>
      </c>
      <c r="AT220" s="154" t="s">
        <v>144</v>
      </c>
      <c r="AU220" s="154" t="s">
        <v>79</v>
      </c>
      <c r="AY220" s="17" t="s">
        <v>141</v>
      </c>
      <c r="BE220" s="155">
        <f>IF(N220="základní",J220,0)</f>
        <v>0</v>
      </c>
      <c r="BF220" s="155">
        <f>IF(N220="snížená",J220,0)</f>
        <v>0</v>
      </c>
      <c r="BG220" s="155">
        <f>IF(N220="zákl. přenesená",J220,0)</f>
        <v>0</v>
      </c>
      <c r="BH220" s="155">
        <f>IF(N220="sníž. přenesená",J220,0)</f>
        <v>0</v>
      </c>
      <c r="BI220" s="155">
        <f>IF(N220="nulová",J220,0)</f>
        <v>0</v>
      </c>
      <c r="BJ220" s="17" t="s">
        <v>77</v>
      </c>
      <c r="BK220" s="155">
        <f>ROUND(I220*H220,2)</f>
        <v>0</v>
      </c>
      <c r="BL220" s="17" t="s">
        <v>227</v>
      </c>
      <c r="BM220" s="154" t="s">
        <v>409</v>
      </c>
    </row>
    <row r="221" spans="1:65" s="2" customFormat="1" ht="24.2" customHeight="1">
      <c r="A221" s="32"/>
      <c r="B221" s="142"/>
      <c r="C221" s="143" t="s">
        <v>410</v>
      </c>
      <c r="D221" s="143" t="s">
        <v>144</v>
      </c>
      <c r="E221" s="144" t="s">
        <v>411</v>
      </c>
      <c r="F221" s="145" t="s">
        <v>412</v>
      </c>
      <c r="G221" s="146" t="s">
        <v>147</v>
      </c>
      <c r="H221" s="147">
        <v>5.76</v>
      </c>
      <c r="I221" s="148"/>
      <c r="J221" s="149">
        <f>ROUND(I221*H221,2)</f>
        <v>0</v>
      </c>
      <c r="K221" s="145" t="s">
        <v>148</v>
      </c>
      <c r="L221" s="33"/>
      <c r="M221" s="150" t="s">
        <v>1</v>
      </c>
      <c r="N221" s="151" t="s">
        <v>34</v>
      </c>
      <c r="O221" s="58"/>
      <c r="P221" s="152">
        <f>O221*H221</f>
        <v>0</v>
      </c>
      <c r="Q221" s="152">
        <v>1.2E-4</v>
      </c>
      <c r="R221" s="152">
        <f>Q221*H221</f>
        <v>6.912E-4</v>
      </c>
      <c r="S221" s="152">
        <v>0</v>
      </c>
      <c r="T221" s="152">
        <f>S221*H221</f>
        <v>0</v>
      </c>
      <c r="U221" s="153" t="s">
        <v>1</v>
      </c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R221" s="154" t="s">
        <v>227</v>
      </c>
      <c r="AT221" s="154" t="s">
        <v>144</v>
      </c>
      <c r="AU221" s="154" t="s">
        <v>79</v>
      </c>
      <c r="AY221" s="17" t="s">
        <v>141</v>
      </c>
      <c r="BE221" s="155">
        <f>IF(N221="základní",J221,0)</f>
        <v>0</v>
      </c>
      <c r="BF221" s="155">
        <f>IF(N221="snížená",J221,0)</f>
        <v>0</v>
      </c>
      <c r="BG221" s="155">
        <f>IF(N221="zákl. přenesená",J221,0)</f>
        <v>0</v>
      </c>
      <c r="BH221" s="155">
        <f>IF(N221="sníž. přenesená",J221,0)</f>
        <v>0</v>
      </c>
      <c r="BI221" s="155">
        <f>IF(N221="nulová",J221,0)</f>
        <v>0</v>
      </c>
      <c r="BJ221" s="17" t="s">
        <v>77</v>
      </c>
      <c r="BK221" s="155">
        <f>ROUND(I221*H221,2)</f>
        <v>0</v>
      </c>
      <c r="BL221" s="17" t="s">
        <v>227</v>
      </c>
      <c r="BM221" s="154" t="s">
        <v>413</v>
      </c>
    </row>
    <row r="222" spans="1:65" s="13" customFormat="1">
      <c r="B222" s="156"/>
      <c r="D222" s="157" t="s">
        <v>151</v>
      </c>
      <c r="E222" s="158" t="s">
        <v>1</v>
      </c>
      <c r="F222" s="159" t="s">
        <v>378</v>
      </c>
      <c r="H222" s="158" t="s">
        <v>1</v>
      </c>
      <c r="I222" s="160"/>
      <c r="L222" s="156"/>
      <c r="M222" s="161"/>
      <c r="N222" s="162"/>
      <c r="O222" s="162"/>
      <c r="P222" s="162"/>
      <c r="Q222" s="162"/>
      <c r="R222" s="162"/>
      <c r="S222" s="162"/>
      <c r="T222" s="162"/>
      <c r="U222" s="163"/>
      <c r="AT222" s="158" t="s">
        <v>151</v>
      </c>
      <c r="AU222" s="158" t="s">
        <v>79</v>
      </c>
      <c r="AV222" s="13" t="s">
        <v>77</v>
      </c>
      <c r="AW222" s="13" t="s">
        <v>26</v>
      </c>
      <c r="AX222" s="13" t="s">
        <v>69</v>
      </c>
      <c r="AY222" s="158" t="s">
        <v>141</v>
      </c>
    </row>
    <row r="223" spans="1:65" s="14" customFormat="1">
      <c r="B223" s="164"/>
      <c r="D223" s="157" t="s">
        <v>151</v>
      </c>
      <c r="E223" s="165" t="s">
        <v>1</v>
      </c>
      <c r="F223" s="166" t="s">
        <v>405</v>
      </c>
      <c r="H223" s="167">
        <v>5.76</v>
      </c>
      <c r="I223" s="168"/>
      <c r="L223" s="164"/>
      <c r="M223" s="169"/>
      <c r="N223" s="170"/>
      <c r="O223" s="170"/>
      <c r="P223" s="170"/>
      <c r="Q223" s="170"/>
      <c r="R223" s="170"/>
      <c r="S223" s="170"/>
      <c r="T223" s="170"/>
      <c r="U223" s="171"/>
      <c r="AT223" s="165" t="s">
        <v>151</v>
      </c>
      <c r="AU223" s="165" t="s">
        <v>79</v>
      </c>
      <c r="AV223" s="14" t="s">
        <v>79</v>
      </c>
      <c r="AW223" s="14" t="s">
        <v>26</v>
      </c>
      <c r="AX223" s="14" t="s">
        <v>77</v>
      </c>
      <c r="AY223" s="165" t="s">
        <v>141</v>
      </c>
    </row>
    <row r="224" spans="1:65" s="12" customFormat="1" ht="22.9" customHeight="1">
      <c r="B224" s="129"/>
      <c r="D224" s="130" t="s">
        <v>68</v>
      </c>
      <c r="E224" s="140" t="s">
        <v>414</v>
      </c>
      <c r="F224" s="140" t="s">
        <v>415</v>
      </c>
      <c r="I224" s="132"/>
      <c r="J224" s="141">
        <f>BK224</f>
        <v>0</v>
      </c>
      <c r="L224" s="129"/>
      <c r="M224" s="134"/>
      <c r="N224" s="135"/>
      <c r="O224" s="135"/>
      <c r="P224" s="136">
        <f>SUM(P225:P231)</f>
        <v>0</v>
      </c>
      <c r="Q224" s="135"/>
      <c r="R224" s="136">
        <f>SUM(R225:R231)</f>
        <v>3.9055000000000006E-2</v>
      </c>
      <c r="S224" s="135"/>
      <c r="T224" s="136">
        <f>SUM(T225:T231)</f>
        <v>8.2924999999999995E-3</v>
      </c>
      <c r="U224" s="137"/>
      <c r="AR224" s="130" t="s">
        <v>79</v>
      </c>
      <c r="AT224" s="138" t="s">
        <v>68</v>
      </c>
      <c r="AU224" s="138" t="s">
        <v>77</v>
      </c>
      <c r="AY224" s="130" t="s">
        <v>141</v>
      </c>
      <c r="BK224" s="139">
        <f>SUM(BK225:BK231)</f>
        <v>0</v>
      </c>
    </row>
    <row r="225" spans="1:65" s="2" customFormat="1" ht="16.5" customHeight="1">
      <c r="A225" s="32"/>
      <c r="B225" s="142"/>
      <c r="C225" s="143" t="s">
        <v>416</v>
      </c>
      <c r="D225" s="143" t="s">
        <v>144</v>
      </c>
      <c r="E225" s="144" t="s">
        <v>417</v>
      </c>
      <c r="F225" s="145" t="s">
        <v>418</v>
      </c>
      <c r="G225" s="146" t="s">
        <v>147</v>
      </c>
      <c r="H225" s="147">
        <v>26.75</v>
      </c>
      <c r="I225" s="148"/>
      <c r="J225" s="149">
        <f>ROUND(I225*H225,2)</f>
        <v>0</v>
      </c>
      <c r="K225" s="145" t="s">
        <v>148</v>
      </c>
      <c r="L225" s="33"/>
      <c r="M225" s="150" t="s">
        <v>1</v>
      </c>
      <c r="N225" s="151" t="s">
        <v>34</v>
      </c>
      <c r="O225" s="58"/>
      <c r="P225" s="152">
        <f>O225*H225</f>
        <v>0</v>
      </c>
      <c r="Q225" s="152">
        <v>1E-3</v>
      </c>
      <c r="R225" s="152">
        <f>Q225*H225</f>
        <v>2.6749999999999999E-2</v>
      </c>
      <c r="S225" s="152">
        <v>3.1E-4</v>
      </c>
      <c r="T225" s="152">
        <f>S225*H225</f>
        <v>8.2924999999999995E-3</v>
      </c>
      <c r="U225" s="153" t="s">
        <v>1</v>
      </c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R225" s="154" t="s">
        <v>227</v>
      </c>
      <c r="AT225" s="154" t="s">
        <v>144</v>
      </c>
      <c r="AU225" s="154" t="s">
        <v>79</v>
      </c>
      <c r="AY225" s="17" t="s">
        <v>141</v>
      </c>
      <c r="BE225" s="155">
        <f>IF(N225="základní",J225,0)</f>
        <v>0</v>
      </c>
      <c r="BF225" s="155">
        <f>IF(N225="snížená",J225,0)</f>
        <v>0</v>
      </c>
      <c r="BG225" s="155">
        <f>IF(N225="zákl. přenesená",J225,0)</f>
        <v>0</v>
      </c>
      <c r="BH225" s="155">
        <f>IF(N225="sníž. přenesená",J225,0)</f>
        <v>0</v>
      </c>
      <c r="BI225" s="155">
        <f>IF(N225="nulová",J225,0)</f>
        <v>0</v>
      </c>
      <c r="BJ225" s="17" t="s">
        <v>77</v>
      </c>
      <c r="BK225" s="155">
        <f>ROUND(I225*H225,2)</f>
        <v>0</v>
      </c>
      <c r="BL225" s="17" t="s">
        <v>227</v>
      </c>
      <c r="BM225" s="154" t="s">
        <v>419</v>
      </c>
    </row>
    <row r="226" spans="1:65" s="14" customFormat="1">
      <c r="B226" s="164"/>
      <c r="D226" s="157" t="s">
        <v>151</v>
      </c>
      <c r="E226" s="165" t="s">
        <v>1</v>
      </c>
      <c r="F226" s="166" t="s">
        <v>420</v>
      </c>
      <c r="H226" s="167">
        <v>26.75</v>
      </c>
      <c r="I226" s="168"/>
      <c r="L226" s="164"/>
      <c r="M226" s="169"/>
      <c r="N226" s="170"/>
      <c r="O226" s="170"/>
      <c r="P226" s="170"/>
      <c r="Q226" s="170"/>
      <c r="R226" s="170"/>
      <c r="S226" s="170"/>
      <c r="T226" s="170"/>
      <c r="U226" s="171"/>
      <c r="AT226" s="165" t="s">
        <v>151</v>
      </c>
      <c r="AU226" s="165" t="s">
        <v>79</v>
      </c>
      <c r="AV226" s="14" t="s">
        <v>79</v>
      </c>
      <c r="AW226" s="14" t="s">
        <v>26</v>
      </c>
      <c r="AX226" s="14" t="s">
        <v>77</v>
      </c>
      <c r="AY226" s="165" t="s">
        <v>141</v>
      </c>
    </row>
    <row r="227" spans="1:65" s="2" customFormat="1" ht="24.2" customHeight="1">
      <c r="A227" s="32"/>
      <c r="B227" s="142"/>
      <c r="C227" s="143" t="s">
        <v>421</v>
      </c>
      <c r="D227" s="143" t="s">
        <v>144</v>
      </c>
      <c r="E227" s="144" t="s">
        <v>422</v>
      </c>
      <c r="F227" s="145" t="s">
        <v>423</v>
      </c>
      <c r="G227" s="146" t="s">
        <v>147</v>
      </c>
      <c r="H227" s="147">
        <v>26.75</v>
      </c>
      <c r="I227" s="148"/>
      <c r="J227" s="149">
        <f>ROUND(I227*H227,2)</f>
        <v>0</v>
      </c>
      <c r="K227" s="145" t="s">
        <v>148</v>
      </c>
      <c r="L227" s="33"/>
      <c r="M227" s="150" t="s">
        <v>1</v>
      </c>
      <c r="N227" s="151" t="s">
        <v>34</v>
      </c>
      <c r="O227" s="58"/>
      <c r="P227" s="152">
        <f>O227*H227</f>
        <v>0</v>
      </c>
      <c r="Q227" s="152">
        <v>0</v>
      </c>
      <c r="R227" s="152">
        <f>Q227*H227</f>
        <v>0</v>
      </c>
      <c r="S227" s="152">
        <v>0</v>
      </c>
      <c r="T227" s="152">
        <f>S227*H227</f>
        <v>0</v>
      </c>
      <c r="U227" s="153" t="s">
        <v>1</v>
      </c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R227" s="154" t="s">
        <v>227</v>
      </c>
      <c r="AT227" s="154" t="s">
        <v>144</v>
      </c>
      <c r="AU227" s="154" t="s">
        <v>79</v>
      </c>
      <c r="AY227" s="17" t="s">
        <v>141</v>
      </c>
      <c r="BE227" s="155">
        <f>IF(N227="základní",J227,0)</f>
        <v>0</v>
      </c>
      <c r="BF227" s="155">
        <f>IF(N227="snížená",J227,0)</f>
        <v>0</v>
      </c>
      <c r="BG227" s="155">
        <f>IF(N227="zákl. přenesená",J227,0)</f>
        <v>0</v>
      </c>
      <c r="BH227" s="155">
        <f>IF(N227="sníž. přenesená",J227,0)</f>
        <v>0</v>
      </c>
      <c r="BI227" s="155">
        <f>IF(N227="nulová",J227,0)</f>
        <v>0</v>
      </c>
      <c r="BJ227" s="17" t="s">
        <v>77</v>
      </c>
      <c r="BK227" s="155">
        <f>ROUND(I227*H227,2)</f>
        <v>0</v>
      </c>
      <c r="BL227" s="17" t="s">
        <v>227</v>
      </c>
      <c r="BM227" s="154" t="s">
        <v>424</v>
      </c>
    </row>
    <row r="228" spans="1:65" s="2" customFormat="1" ht="24.2" customHeight="1">
      <c r="A228" s="32"/>
      <c r="B228" s="142"/>
      <c r="C228" s="143" t="s">
        <v>425</v>
      </c>
      <c r="D228" s="143" t="s">
        <v>144</v>
      </c>
      <c r="E228" s="144" t="s">
        <v>426</v>
      </c>
      <c r="F228" s="145" t="s">
        <v>427</v>
      </c>
      <c r="G228" s="146" t="s">
        <v>147</v>
      </c>
      <c r="H228" s="147">
        <v>26.75</v>
      </c>
      <c r="I228" s="148"/>
      <c r="J228" s="149">
        <f>ROUND(I228*H228,2)</f>
        <v>0</v>
      </c>
      <c r="K228" s="145" t="s">
        <v>148</v>
      </c>
      <c r="L228" s="33"/>
      <c r="M228" s="150" t="s">
        <v>1</v>
      </c>
      <c r="N228" s="151" t="s">
        <v>34</v>
      </c>
      <c r="O228" s="58"/>
      <c r="P228" s="152">
        <f>O228*H228</f>
        <v>0</v>
      </c>
      <c r="Q228" s="152">
        <v>2.0000000000000001E-4</v>
      </c>
      <c r="R228" s="152">
        <f>Q228*H228</f>
        <v>5.3500000000000006E-3</v>
      </c>
      <c r="S228" s="152">
        <v>0</v>
      </c>
      <c r="T228" s="152">
        <f>S228*H228</f>
        <v>0</v>
      </c>
      <c r="U228" s="153" t="s">
        <v>1</v>
      </c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R228" s="154" t="s">
        <v>227</v>
      </c>
      <c r="AT228" s="154" t="s">
        <v>144</v>
      </c>
      <c r="AU228" s="154" t="s">
        <v>79</v>
      </c>
      <c r="AY228" s="17" t="s">
        <v>141</v>
      </c>
      <c r="BE228" s="155">
        <f>IF(N228="základní",J228,0)</f>
        <v>0</v>
      </c>
      <c r="BF228" s="155">
        <f>IF(N228="snížená",J228,0)</f>
        <v>0</v>
      </c>
      <c r="BG228" s="155">
        <f>IF(N228="zákl. přenesená",J228,0)</f>
        <v>0</v>
      </c>
      <c r="BH228" s="155">
        <f>IF(N228="sníž. přenesená",J228,0)</f>
        <v>0</v>
      </c>
      <c r="BI228" s="155">
        <f>IF(N228="nulová",J228,0)</f>
        <v>0</v>
      </c>
      <c r="BJ228" s="17" t="s">
        <v>77</v>
      </c>
      <c r="BK228" s="155">
        <f>ROUND(I228*H228,2)</f>
        <v>0</v>
      </c>
      <c r="BL228" s="17" t="s">
        <v>227</v>
      </c>
      <c r="BM228" s="154" t="s">
        <v>428</v>
      </c>
    </row>
    <row r="229" spans="1:65" s="13" customFormat="1">
      <c r="B229" s="156"/>
      <c r="D229" s="157" t="s">
        <v>151</v>
      </c>
      <c r="E229" s="158" t="s">
        <v>1</v>
      </c>
      <c r="F229" s="159" t="s">
        <v>429</v>
      </c>
      <c r="H229" s="158" t="s">
        <v>1</v>
      </c>
      <c r="I229" s="160"/>
      <c r="L229" s="156"/>
      <c r="M229" s="161"/>
      <c r="N229" s="162"/>
      <c r="O229" s="162"/>
      <c r="P229" s="162"/>
      <c r="Q229" s="162"/>
      <c r="R229" s="162"/>
      <c r="S229" s="162"/>
      <c r="T229" s="162"/>
      <c r="U229" s="163"/>
      <c r="AT229" s="158" t="s">
        <v>151</v>
      </c>
      <c r="AU229" s="158" t="s">
        <v>79</v>
      </c>
      <c r="AV229" s="13" t="s">
        <v>77</v>
      </c>
      <c r="AW229" s="13" t="s">
        <v>26</v>
      </c>
      <c r="AX229" s="13" t="s">
        <v>69</v>
      </c>
      <c r="AY229" s="158" t="s">
        <v>141</v>
      </c>
    </row>
    <row r="230" spans="1:65" s="14" customFormat="1">
      <c r="B230" s="164"/>
      <c r="D230" s="157" t="s">
        <v>151</v>
      </c>
      <c r="E230" s="165" t="s">
        <v>1</v>
      </c>
      <c r="F230" s="166" t="s">
        <v>420</v>
      </c>
      <c r="H230" s="167">
        <v>26.75</v>
      </c>
      <c r="I230" s="168"/>
      <c r="L230" s="164"/>
      <c r="M230" s="169"/>
      <c r="N230" s="170"/>
      <c r="O230" s="170"/>
      <c r="P230" s="170"/>
      <c r="Q230" s="170"/>
      <c r="R230" s="170"/>
      <c r="S230" s="170"/>
      <c r="T230" s="170"/>
      <c r="U230" s="171"/>
      <c r="AT230" s="165" t="s">
        <v>151</v>
      </c>
      <c r="AU230" s="165" t="s">
        <v>79</v>
      </c>
      <c r="AV230" s="14" t="s">
        <v>79</v>
      </c>
      <c r="AW230" s="14" t="s">
        <v>26</v>
      </c>
      <c r="AX230" s="14" t="s">
        <v>77</v>
      </c>
      <c r="AY230" s="165" t="s">
        <v>141</v>
      </c>
    </row>
    <row r="231" spans="1:65" s="2" customFormat="1" ht="33" customHeight="1">
      <c r="A231" s="32"/>
      <c r="B231" s="142"/>
      <c r="C231" s="143" t="s">
        <v>430</v>
      </c>
      <c r="D231" s="143" t="s">
        <v>144</v>
      </c>
      <c r="E231" s="144" t="s">
        <v>431</v>
      </c>
      <c r="F231" s="145" t="s">
        <v>432</v>
      </c>
      <c r="G231" s="146" t="s">
        <v>147</v>
      </c>
      <c r="H231" s="147">
        <v>26.75</v>
      </c>
      <c r="I231" s="148"/>
      <c r="J231" s="149">
        <f>ROUND(I231*H231,2)</f>
        <v>0</v>
      </c>
      <c r="K231" s="145" t="s">
        <v>148</v>
      </c>
      <c r="L231" s="33"/>
      <c r="M231" s="183" t="s">
        <v>1</v>
      </c>
      <c r="N231" s="184" t="s">
        <v>34</v>
      </c>
      <c r="O231" s="185"/>
      <c r="P231" s="186">
        <f>O231*H231</f>
        <v>0</v>
      </c>
      <c r="Q231" s="186">
        <v>2.5999999999999998E-4</v>
      </c>
      <c r="R231" s="186">
        <f>Q231*H231</f>
        <v>6.9549999999999994E-3</v>
      </c>
      <c r="S231" s="186">
        <v>0</v>
      </c>
      <c r="T231" s="186">
        <f>S231*H231</f>
        <v>0</v>
      </c>
      <c r="U231" s="187" t="s">
        <v>1</v>
      </c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R231" s="154" t="s">
        <v>227</v>
      </c>
      <c r="AT231" s="154" t="s">
        <v>144</v>
      </c>
      <c r="AU231" s="154" t="s">
        <v>79</v>
      </c>
      <c r="AY231" s="17" t="s">
        <v>141</v>
      </c>
      <c r="BE231" s="155">
        <f>IF(N231="základní",J231,0)</f>
        <v>0</v>
      </c>
      <c r="BF231" s="155">
        <f>IF(N231="snížená",J231,0)</f>
        <v>0</v>
      </c>
      <c r="BG231" s="155">
        <f>IF(N231="zákl. přenesená",J231,0)</f>
        <v>0</v>
      </c>
      <c r="BH231" s="155">
        <f>IF(N231="sníž. přenesená",J231,0)</f>
        <v>0</v>
      </c>
      <c r="BI231" s="155">
        <f>IF(N231="nulová",J231,0)</f>
        <v>0</v>
      </c>
      <c r="BJ231" s="17" t="s">
        <v>77</v>
      </c>
      <c r="BK231" s="155">
        <f>ROUND(I231*H231,2)</f>
        <v>0</v>
      </c>
      <c r="BL231" s="17" t="s">
        <v>227</v>
      </c>
      <c r="BM231" s="154" t="s">
        <v>433</v>
      </c>
    </row>
    <row r="232" spans="1:65" s="2" customFormat="1" ht="6.95" customHeight="1">
      <c r="A232" s="32"/>
      <c r="B232" s="47"/>
      <c r="C232" s="48"/>
      <c r="D232" s="48"/>
      <c r="E232" s="48"/>
      <c r="F232" s="48"/>
      <c r="G232" s="48"/>
      <c r="H232" s="48"/>
      <c r="I232" s="48"/>
      <c r="J232" s="48"/>
      <c r="K232" s="48"/>
      <c r="L232" s="33"/>
      <c r="M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</row>
  </sheetData>
  <autoFilter ref="C131:K231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76" fitToHeight="100" orientation="portrait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30"/>
  <sheetViews>
    <sheetView showGridLines="0" workbookViewId="0">
      <selection activeCell="F128" sqref="F128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1" width="14.16406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0" t="s">
        <v>5</v>
      </c>
      <c r="M2" s="231"/>
      <c r="N2" s="231"/>
      <c r="O2" s="231"/>
      <c r="P2" s="231"/>
      <c r="Q2" s="231"/>
      <c r="R2" s="231"/>
      <c r="S2" s="231"/>
      <c r="T2" s="231"/>
      <c r="U2" s="231"/>
      <c r="V2" s="231"/>
      <c r="AT2" s="17" t="s">
        <v>82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79</v>
      </c>
    </row>
    <row r="4" spans="1:46" s="1" customFormat="1" ht="24.95" customHeight="1">
      <c r="B4" s="20"/>
      <c r="D4" s="21" t="s">
        <v>101</v>
      </c>
      <c r="L4" s="20"/>
      <c r="M4" s="93" t="s">
        <v>9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948</v>
      </c>
      <c r="L6" s="20"/>
    </row>
    <row r="7" spans="1:46" s="1" customFormat="1" ht="16.5" customHeight="1">
      <c r="B7" s="20"/>
      <c r="E7" s="245" t="str">
        <f>'Rekapitulace stavby'!K6</f>
        <v>GJN - oprava výměnou - žákovské soc.zařízení</v>
      </c>
      <c r="F7" s="246"/>
      <c r="G7" s="246"/>
      <c r="H7" s="246"/>
      <c r="L7" s="20"/>
    </row>
    <row r="8" spans="1:46" s="2" customFormat="1" ht="12" customHeight="1">
      <c r="A8" s="32"/>
      <c r="B8" s="33"/>
      <c r="C8" s="32"/>
      <c r="D8" s="27" t="s">
        <v>102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24" t="s">
        <v>434</v>
      </c>
      <c r="F9" s="244"/>
      <c r="G9" s="244"/>
      <c r="H9" s="244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15</v>
      </c>
      <c r="E11" s="32"/>
      <c r="F11" s="25" t="s">
        <v>1</v>
      </c>
      <c r="G11" s="32"/>
      <c r="H11" s="32"/>
      <c r="I11" s="27" t="s">
        <v>16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17</v>
      </c>
      <c r="E12" s="32"/>
      <c r="F12" s="25" t="s">
        <v>18</v>
      </c>
      <c r="G12" s="32"/>
      <c r="H12" s="32"/>
      <c r="I12" s="27" t="s">
        <v>19</v>
      </c>
      <c r="J12" s="197" t="str">
        <f>'Rekapitulace stavby'!AN8</f>
        <v>Vyplň údaj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20</v>
      </c>
      <c r="E14" s="32"/>
      <c r="F14" s="201" t="str">
        <f>'Rekapitulace stavby'!K10</f>
        <v>Gymnázium Jana Nerudy, škola hl. m. Prahy, Hellichova 3, 118 00 Praha 1</v>
      </c>
      <c r="G14" s="32"/>
      <c r="H14" s="32"/>
      <c r="I14" s="27" t="s">
        <v>21</v>
      </c>
      <c r="J14" s="25" t="str">
        <f>IF('Rekapitulace stavby'!AN10="","",'Rekapitulace stavby'!AN10)</f>
        <v>708 72 767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tr">
        <f>IF('Rekapitulace stavby'!E11="","",'Rekapitulace stavby'!E11)</f>
        <v xml:space="preserve"> </v>
      </c>
      <c r="F15" s="32"/>
      <c r="G15" s="32"/>
      <c r="H15" s="32"/>
      <c r="I15" s="27" t="s">
        <v>22</v>
      </c>
      <c r="J15" s="25" t="str">
        <f>IF('Rekapitulace stavby'!AN11="","",'Rekapitulace stavby'!AN11)</f>
        <v/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23</v>
      </c>
      <c r="E17" s="32"/>
      <c r="F17" s="32"/>
      <c r="G17" s="32"/>
      <c r="H17" s="32"/>
      <c r="I17" s="27" t="s">
        <v>21</v>
      </c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47" t="str">
        <f>'Rekapitulace stavby'!E14</f>
        <v>Vyplň údaj</v>
      </c>
      <c r="F18" s="239"/>
      <c r="G18" s="239"/>
      <c r="H18" s="239"/>
      <c r="I18" s="27" t="s">
        <v>22</v>
      </c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25</v>
      </c>
      <c r="E20" s="32"/>
      <c r="F20" s="32"/>
      <c r="G20" s="32"/>
      <c r="H20" s="32"/>
      <c r="I20" s="27" t="s">
        <v>21</v>
      </c>
      <c r="J20" s="25" t="str">
        <f>IF('Rekapitulace stavby'!AN16="","",'Rekapitulace stavby'!AN16)</f>
        <v/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tr">
        <f>IF('Rekapitulace stavby'!E17="","",'Rekapitulace stavby'!E17)</f>
        <v xml:space="preserve"> </v>
      </c>
      <c r="F21" s="32"/>
      <c r="G21" s="32"/>
      <c r="H21" s="32"/>
      <c r="I21" s="27" t="s">
        <v>22</v>
      </c>
      <c r="J21" s="25" t="str">
        <f>IF('Rekapitulace stavby'!AN17="","",'Rekapitulace stavby'!AN17)</f>
        <v/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27</v>
      </c>
      <c r="E23" s="32"/>
      <c r="F23" s="32"/>
      <c r="G23" s="32"/>
      <c r="H23" s="32"/>
      <c r="I23" s="27" t="s">
        <v>21</v>
      </c>
      <c r="J23" s="25" t="str">
        <f>IF('Rekapitulace stavby'!AN19="","",'Rekapitulace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IF('Rekapitulace stavby'!E20="","",'Rekapitulace stavby'!E20)</f>
        <v xml:space="preserve"> </v>
      </c>
      <c r="F24" s="32"/>
      <c r="G24" s="32"/>
      <c r="H24" s="32"/>
      <c r="I24" s="27" t="s">
        <v>22</v>
      </c>
      <c r="J24" s="25" t="str">
        <f>IF('Rekapitulace stavby'!AN20="","",'Rekapitulace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28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4"/>
      <c r="B27" s="95"/>
      <c r="C27" s="94"/>
      <c r="D27" s="94"/>
      <c r="E27" s="243" t="s">
        <v>1</v>
      </c>
      <c r="F27" s="243"/>
      <c r="G27" s="243"/>
      <c r="H27" s="243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97" t="s">
        <v>29</v>
      </c>
      <c r="E30" s="32"/>
      <c r="F30" s="32"/>
      <c r="G30" s="32"/>
      <c r="H30" s="32"/>
      <c r="I30" s="32"/>
      <c r="J30" s="71">
        <f>ROUND(J132,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31</v>
      </c>
      <c r="G32" s="32"/>
      <c r="H32" s="32"/>
      <c r="I32" s="36" t="s">
        <v>30</v>
      </c>
      <c r="J32" s="36" t="s">
        <v>32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98" t="s">
        <v>33</v>
      </c>
      <c r="E33" s="27" t="s">
        <v>34</v>
      </c>
      <c r="F33" s="99">
        <f>ROUND((SUM(BE132:BE229)),  2)</f>
        <v>0</v>
      </c>
      <c r="G33" s="32"/>
      <c r="H33" s="32"/>
      <c r="I33" s="100">
        <v>0.21</v>
      </c>
      <c r="J33" s="99">
        <f>ROUND(((SUM(BE132:BE229))*I33),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35</v>
      </c>
      <c r="F34" s="99">
        <f>ROUND((SUM(BF132:BF229)),  2)</f>
        <v>0</v>
      </c>
      <c r="G34" s="32"/>
      <c r="H34" s="32"/>
      <c r="I34" s="100">
        <v>0.15</v>
      </c>
      <c r="J34" s="99">
        <f>ROUND(((SUM(BF132:BF229))*I34),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36</v>
      </c>
      <c r="F35" s="99">
        <f>ROUND((SUM(BG132:BG229)),  2)</f>
        <v>0</v>
      </c>
      <c r="G35" s="32"/>
      <c r="H35" s="32"/>
      <c r="I35" s="100">
        <v>0.21</v>
      </c>
      <c r="J35" s="99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37</v>
      </c>
      <c r="F36" s="99">
        <f>ROUND((SUM(BH132:BH229)),  2)</f>
        <v>0</v>
      </c>
      <c r="G36" s="32"/>
      <c r="H36" s="32"/>
      <c r="I36" s="100">
        <v>0.15</v>
      </c>
      <c r="J36" s="99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38</v>
      </c>
      <c r="F37" s="99">
        <f>ROUND((SUM(BI132:BI229)),  2)</f>
        <v>0</v>
      </c>
      <c r="G37" s="32"/>
      <c r="H37" s="32"/>
      <c r="I37" s="100">
        <v>0</v>
      </c>
      <c r="J37" s="99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1"/>
      <c r="D39" s="102" t="s">
        <v>39</v>
      </c>
      <c r="E39" s="60"/>
      <c r="F39" s="60"/>
      <c r="G39" s="103" t="s">
        <v>40</v>
      </c>
      <c r="H39" s="104" t="s">
        <v>41</v>
      </c>
      <c r="I39" s="60"/>
      <c r="J39" s="105">
        <f>SUM(J30:J37)</f>
        <v>0</v>
      </c>
      <c r="K39" s="106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2"/>
      <c r="D50" s="43" t="s">
        <v>42</v>
      </c>
      <c r="E50" s="44"/>
      <c r="F50" s="44"/>
      <c r="G50" s="43" t="s">
        <v>43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2"/>
      <c r="B61" s="33"/>
      <c r="C61" s="32"/>
      <c r="D61" s="45" t="s">
        <v>44</v>
      </c>
      <c r="E61" s="35"/>
      <c r="F61" s="107" t="s">
        <v>45</v>
      </c>
      <c r="G61" s="45" t="s">
        <v>44</v>
      </c>
      <c r="H61" s="35"/>
      <c r="I61" s="35"/>
      <c r="J61" s="108" t="s">
        <v>45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2"/>
      <c r="B65" s="33"/>
      <c r="C65" s="32"/>
      <c r="D65" s="43" t="s">
        <v>46</v>
      </c>
      <c r="E65" s="46"/>
      <c r="F65" s="46"/>
      <c r="G65" s="43" t="s">
        <v>47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2"/>
      <c r="B76" s="33"/>
      <c r="C76" s="32"/>
      <c r="D76" s="45" t="s">
        <v>44</v>
      </c>
      <c r="E76" s="35"/>
      <c r="F76" s="107" t="s">
        <v>45</v>
      </c>
      <c r="G76" s="45" t="s">
        <v>44</v>
      </c>
      <c r="H76" s="35"/>
      <c r="I76" s="35"/>
      <c r="J76" s="108" t="s">
        <v>45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104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948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45" t="str">
        <f>E7</f>
        <v>GJN - oprava výměnou - žákovské soc.zařízení</v>
      </c>
      <c r="F85" s="246"/>
      <c r="G85" s="246"/>
      <c r="H85" s="246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102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24" t="str">
        <f>E9</f>
        <v>02 - SZ 014</v>
      </c>
      <c r="F87" s="244"/>
      <c r="G87" s="244"/>
      <c r="H87" s="244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17</v>
      </c>
      <c r="D89" s="32"/>
      <c r="E89" s="32"/>
      <c r="F89" s="25" t="str">
        <f>F12</f>
        <v xml:space="preserve"> </v>
      </c>
      <c r="G89" s="32"/>
      <c r="H89" s="32"/>
      <c r="I89" s="27" t="s">
        <v>19</v>
      </c>
      <c r="J89" s="55" t="str">
        <f>IF(J12="","",J12)</f>
        <v>Vyplň údaj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20</v>
      </c>
      <c r="D91" s="32"/>
      <c r="E91" s="32"/>
      <c r="F91" s="203" t="str">
        <f>'Rekapitulace stavby'!K10</f>
        <v>Gymnázium Jana Nerudy, škola hl. m. Prahy, Hellichova 3, 118 00 Praha 1</v>
      </c>
      <c r="G91" s="32"/>
      <c r="H91" s="32"/>
      <c r="I91" s="27" t="s">
        <v>25</v>
      </c>
      <c r="J91" s="30" t="str">
        <f>E21</f>
        <v xml:space="preserve"> 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23</v>
      </c>
      <c r="D92" s="32"/>
      <c r="E92" s="32"/>
      <c r="F92" s="25" t="str">
        <f>IF(E18="","",E18)</f>
        <v>Vyplň údaj</v>
      </c>
      <c r="G92" s="32"/>
      <c r="H92" s="32"/>
      <c r="I92" s="27" t="s">
        <v>27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09" t="s">
        <v>105</v>
      </c>
      <c r="D94" s="101"/>
      <c r="E94" s="101"/>
      <c r="F94" s="101"/>
      <c r="G94" s="101"/>
      <c r="H94" s="101"/>
      <c r="I94" s="101"/>
      <c r="J94" s="110" t="s">
        <v>106</v>
      </c>
      <c r="K94" s="101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11" t="s">
        <v>107</v>
      </c>
      <c r="D96" s="32"/>
      <c r="E96" s="32"/>
      <c r="F96" s="32"/>
      <c r="G96" s="32"/>
      <c r="H96" s="32"/>
      <c r="I96" s="32"/>
      <c r="J96" s="71">
        <f>J132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108</v>
      </c>
    </row>
    <row r="97" spans="2:12" s="9" customFormat="1" ht="24.95" customHeight="1">
      <c r="B97" s="112"/>
      <c r="D97" s="113" t="s">
        <v>109</v>
      </c>
      <c r="E97" s="114"/>
      <c r="F97" s="114"/>
      <c r="G97" s="114"/>
      <c r="H97" s="114"/>
      <c r="I97" s="114"/>
      <c r="J97" s="115">
        <f>J133</f>
        <v>0</v>
      </c>
      <c r="L97" s="112"/>
    </row>
    <row r="98" spans="2:12" s="10" customFormat="1" ht="19.899999999999999" customHeight="1">
      <c r="B98" s="116"/>
      <c r="D98" s="117" t="s">
        <v>110</v>
      </c>
      <c r="E98" s="118"/>
      <c r="F98" s="118"/>
      <c r="G98" s="118"/>
      <c r="H98" s="118"/>
      <c r="I98" s="118"/>
      <c r="J98" s="119">
        <f>J134</f>
        <v>0</v>
      </c>
      <c r="L98" s="116"/>
    </row>
    <row r="99" spans="2:12" s="10" customFormat="1" ht="19.899999999999999" customHeight="1">
      <c r="B99" s="116"/>
      <c r="D99" s="117" t="s">
        <v>111</v>
      </c>
      <c r="E99" s="118"/>
      <c r="F99" s="118"/>
      <c r="G99" s="118"/>
      <c r="H99" s="118"/>
      <c r="I99" s="118"/>
      <c r="J99" s="119">
        <f>J137</f>
        <v>0</v>
      </c>
      <c r="L99" s="116"/>
    </row>
    <row r="100" spans="2:12" s="10" customFormat="1" ht="19.899999999999999" customHeight="1">
      <c r="B100" s="116"/>
      <c r="D100" s="117" t="s">
        <v>112</v>
      </c>
      <c r="E100" s="118"/>
      <c r="F100" s="118"/>
      <c r="G100" s="118"/>
      <c r="H100" s="118"/>
      <c r="I100" s="118"/>
      <c r="J100" s="119">
        <f>J148</f>
        <v>0</v>
      </c>
      <c r="L100" s="116"/>
    </row>
    <row r="101" spans="2:12" s="10" customFormat="1" ht="19.899999999999999" customHeight="1">
      <c r="B101" s="116"/>
      <c r="D101" s="117" t="s">
        <v>113</v>
      </c>
      <c r="E101" s="118"/>
      <c r="F101" s="118"/>
      <c r="G101" s="118"/>
      <c r="H101" s="118"/>
      <c r="I101" s="118"/>
      <c r="J101" s="119">
        <f>J154</f>
        <v>0</v>
      </c>
      <c r="L101" s="116"/>
    </row>
    <row r="102" spans="2:12" s="10" customFormat="1" ht="19.899999999999999" customHeight="1">
      <c r="B102" s="116"/>
      <c r="D102" s="117" t="s">
        <v>114</v>
      </c>
      <c r="E102" s="118"/>
      <c r="F102" s="118"/>
      <c r="G102" s="118"/>
      <c r="H102" s="118"/>
      <c r="I102" s="118"/>
      <c r="J102" s="119">
        <f>J161</f>
        <v>0</v>
      </c>
      <c r="L102" s="116"/>
    </row>
    <row r="103" spans="2:12" s="9" customFormat="1" ht="24.95" customHeight="1">
      <c r="B103" s="112"/>
      <c r="D103" s="113" t="s">
        <v>115</v>
      </c>
      <c r="E103" s="114"/>
      <c r="F103" s="114"/>
      <c r="G103" s="114"/>
      <c r="H103" s="114"/>
      <c r="I103" s="114"/>
      <c r="J103" s="115">
        <f>J163</f>
        <v>0</v>
      </c>
      <c r="L103" s="112"/>
    </row>
    <row r="104" spans="2:12" s="10" customFormat="1" ht="19.899999999999999" customHeight="1">
      <c r="B104" s="116"/>
      <c r="D104" s="117" t="s">
        <v>116</v>
      </c>
      <c r="E104" s="118"/>
      <c r="F104" s="118"/>
      <c r="G104" s="118"/>
      <c r="H104" s="118"/>
      <c r="I104" s="118"/>
      <c r="J104" s="119">
        <f>J164</f>
        <v>0</v>
      </c>
      <c r="L104" s="116"/>
    </row>
    <row r="105" spans="2:12" s="10" customFormat="1" ht="19.899999999999999" customHeight="1">
      <c r="B105" s="116"/>
      <c r="D105" s="117" t="s">
        <v>117</v>
      </c>
      <c r="E105" s="118"/>
      <c r="F105" s="118"/>
      <c r="G105" s="118"/>
      <c r="H105" s="118"/>
      <c r="I105" s="118"/>
      <c r="J105" s="119">
        <f>J166</f>
        <v>0</v>
      </c>
      <c r="L105" s="116"/>
    </row>
    <row r="106" spans="2:12" s="10" customFormat="1" ht="19.899999999999999" customHeight="1">
      <c r="B106" s="116"/>
      <c r="D106" s="117" t="s">
        <v>118</v>
      </c>
      <c r="E106" s="118"/>
      <c r="F106" s="118"/>
      <c r="G106" s="118"/>
      <c r="H106" s="118"/>
      <c r="I106" s="118"/>
      <c r="J106" s="119">
        <f>J178</f>
        <v>0</v>
      </c>
      <c r="L106" s="116"/>
    </row>
    <row r="107" spans="2:12" s="10" customFormat="1" ht="19.899999999999999" customHeight="1">
      <c r="B107" s="116"/>
      <c r="D107" s="117" t="s">
        <v>119</v>
      </c>
      <c r="E107" s="118"/>
      <c r="F107" s="118"/>
      <c r="G107" s="118"/>
      <c r="H107" s="118"/>
      <c r="I107" s="118"/>
      <c r="J107" s="119">
        <f>J183</f>
        <v>0</v>
      </c>
      <c r="L107" s="116"/>
    </row>
    <row r="108" spans="2:12" s="10" customFormat="1" ht="19.899999999999999" customHeight="1">
      <c r="B108" s="116"/>
      <c r="D108" s="117" t="s">
        <v>120</v>
      </c>
      <c r="E108" s="118"/>
      <c r="F108" s="118"/>
      <c r="G108" s="118"/>
      <c r="H108" s="118"/>
      <c r="I108" s="118"/>
      <c r="J108" s="119">
        <f>J185</f>
        <v>0</v>
      </c>
      <c r="L108" s="116"/>
    </row>
    <row r="109" spans="2:12" s="10" customFormat="1" ht="19.899999999999999" customHeight="1">
      <c r="B109" s="116"/>
      <c r="D109" s="117" t="s">
        <v>121</v>
      </c>
      <c r="E109" s="118"/>
      <c r="F109" s="118"/>
      <c r="G109" s="118"/>
      <c r="H109" s="118"/>
      <c r="I109" s="118"/>
      <c r="J109" s="119">
        <f>J189</f>
        <v>0</v>
      </c>
      <c r="L109" s="116"/>
    </row>
    <row r="110" spans="2:12" s="10" customFormat="1" ht="19.899999999999999" customHeight="1">
      <c r="B110" s="116"/>
      <c r="D110" s="117" t="s">
        <v>122</v>
      </c>
      <c r="E110" s="118"/>
      <c r="F110" s="118"/>
      <c r="G110" s="118"/>
      <c r="H110" s="118"/>
      <c r="I110" s="118"/>
      <c r="J110" s="119">
        <f>J199</f>
        <v>0</v>
      </c>
      <c r="L110" s="116"/>
    </row>
    <row r="111" spans="2:12" s="10" customFormat="1" ht="19.899999999999999" customHeight="1">
      <c r="B111" s="116"/>
      <c r="D111" s="117" t="s">
        <v>123</v>
      </c>
      <c r="E111" s="118"/>
      <c r="F111" s="118"/>
      <c r="G111" s="118"/>
      <c r="H111" s="118"/>
      <c r="I111" s="118"/>
      <c r="J111" s="119">
        <f>J213</f>
        <v>0</v>
      </c>
      <c r="L111" s="116"/>
    </row>
    <row r="112" spans="2:12" s="10" customFormat="1" ht="19.899999999999999" customHeight="1">
      <c r="B112" s="116"/>
      <c r="D112" s="117" t="s">
        <v>124</v>
      </c>
      <c r="E112" s="118"/>
      <c r="F112" s="118"/>
      <c r="G112" s="118"/>
      <c r="H112" s="118"/>
      <c r="I112" s="118"/>
      <c r="J112" s="119">
        <f>J222</f>
        <v>0</v>
      </c>
      <c r="L112" s="116"/>
    </row>
    <row r="113" spans="1:31" s="2" customFormat="1" ht="21.75" customHeight="1">
      <c r="A113" s="32"/>
      <c r="B113" s="33"/>
      <c r="C113" s="32"/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31" s="2" customFormat="1" ht="6.95" customHeight="1">
      <c r="A114" s="32"/>
      <c r="B114" s="47"/>
      <c r="C114" s="48"/>
      <c r="D114" s="48"/>
      <c r="E114" s="48"/>
      <c r="F114" s="48"/>
      <c r="G114" s="48"/>
      <c r="H114" s="48"/>
      <c r="I114" s="48"/>
      <c r="J114" s="48"/>
      <c r="K114" s="48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8" spans="1:31" s="2" customFormat="1" ht="6.95" customHeight="1">
      <c r="A118" s="32"/>
      <c r="B118" s="49"/>
      <c r="C118" s="50"/>
      <c r="D118" s="50"/>
      <c r="E118" s="50"/>
      <c r="F118" s="50"/>
      <c r="G118" s="50"/>
      <c r="H118" s="50"/>
      <c r="I118" s="50"/>
      <c r="J118" s="50"/>
      <c r="K118" s="50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24.95" customHeight="1">
      <c r="A119" s="32"/>
      <c r="B119" s="33"/>
      <c r="C119" s="21" t="s">
        <v>125</v>
      </c>
      <c r="D119" s="32"/>
      <c r="E119" s="32"/>
      <c r="F119" s="32"/>
      <c r="G119" s="32"/>
      <c r="H119" s="32"/>
      <c r="I119" s="32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6.95" customHeight="1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2" customHeight="1">
      <c r="A121" s="32"/>
      <c r="B121" s="33"/>
      <c r="C121" s="27" t="s">
        <v>948</v>
      </c>
      <c r="D121" s="32"/>
      <c r="E121" s="32"/>
      <c r="F121" s="32"/>
      <c r="G121" s="32"/>
      <c r="H121" s="32"/>
      <c r="I121" s="32"/>
      <c r="J121" s="32"/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16.5" customHeight="1">
      <c r="A122" s="32"/>
      <c r="B122" s="33"/>
      <c r="C122" s="32"/>
      <c r="D122" s="32"/>
      <c r="E122" s="245" t="str">
        <f>E7</f>
        <v>GJN - oprava výměnou - žákovské soc.zařízení</v>
      </c>
      <c r="F122" s="246"/>
      <c r="G122" s="246"/>
      <c r="H122" s="246"/>
      <c r="I122" s="32"/>
      <c r="J122" s="32"/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102</v>
      </c>
      <c r="D123" s="32"/>
      <c r="E123" s="32"/>
      <c r="F123" s="32"/>
      <c r="G123" s="32"/>
      <c r="H123" s="32"/>
      <c r="I123" s="32"/>
      <c r="J123" s="32"/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16.5" customHeight="1">
      <c r="A124" s="32"/>
      <c r="B124" s="33"/>
      <c r="C124" s="32"/>
      <c r="D124" s="32"/>
      <c r="E124" s="224" t="str">
        <f>E9</f>
        <v>02 - SZ 014</v>
      </c>
      <c r="F124" s="244"/>
      <c r="G124" s="244"/>
      <c r="H124" s="244"/>
      <c r="I124" s="32"/>
      <c r="J124" s="32"/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6.95" customHeight="1">
      <c r="A125" s="32"/>
      <c r="B125" s="33"/>
      <c r="C125" s="32"/>
      <c r="D125" s="32"/>
      <c r="E125" s="32"/>
      <c r="F125" s="32"/>
      <c r="G125" s="32"/>
      <c r="H125" s="32"/>
      <c r="I125" s="32"/>
      <c r="J125" s="32"/>
      <c r="K125" s="32"/>
      <c r="L125" s="4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2" customHeight="1">
      <c r="A126" s="32"/>
      <c r="B126" s="33"/>
      <c r="C126" s="27" t="s">
        <v>17</v>
      </c>
      <c r="D126" s="32"/>
      <c r="E126" s="32"/>
      <c r="F126" s="25" t="str">
        <f>F12</f>
        <v xml:space="preserve"> </v>
      </c>
      <c r="G126" s="32"/>
      <c r="H126" s="32"/>
      <c r="I126" s="27" t="s">
        <v>19</v>
      </c>
      <c r="J126" s="55" t="str">
        <f>IF(J12="","",J12)</f>
        <v>Vyplň údaj</v>
      </c>
      <c r="K126" s="32"/>
      <c r="L126" s="4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6.95" customHeight="1">
      <c r="A127" s="32"/>
      <c r="B127" s="33"/>
      <c r="C127" s="32"/>
      <c r="D127" s="32"/>
      <c r="E127" s="32"/>
      <c r="F127" s="32"/>
      <c r="G127" s="32"/>
      <c r="H127" s="32"/>
      <c r="I127" s="32"/>
      <c r="J127" s="32"/>
      <c r="K127" s="32"/>
      <c r="L127" s="4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2" customFormat="1" ht="15.2" customHeight="1">
      <c r="A128" s="32"/>
      <c r="B128" s="33"/>
      <c r="C128" s="27" t="s">
        <v>20</v>
      </c>
      <c r="D128" s="32"/>
      <c r="E128" s="32"/>
      <c r="F128" s="203" t="str">
        <f>'Rekapitulace stavby'!K10</f>
        <v>Gymnázium Jana Nerudy, škola hl. m. Prahy, Hellichova 3, 118 00 Praha 1</v>
      </c>
      <c r="G128" s="32"/>
      <c r="H128" s="32"/>
      <c r="I128" s="27" t="s">
        <v>25</v>
      </c>
      <c r="J128" s="30" t="str">
        <f>E21</f>
        <v xml:space="preserve"> </v>
      </c>
      <c r="K128" s="32"/>
      <c r="L128" s="4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65" s="2" customFormat="1" ht="15.2" customHeight="1">
      <c r="A129" s="32"/>
      <c r="B129" s="33"/>
      <c r="C129" s="27" t="s">
        <v>23</v>
      </c>
      <c r="D129" s="32"/>
      <c r="E129" s="32"/>
      <c r="F129" s="25" t="str">
        <f>IF(E18="","",E18)</f>
        <v>Vyplň údaj</v>
      </c>
      <c r="G129" s="32"/>
      <c r="H129" s="32"/>
      <c r="I129" s="27" t="s">
        <v>27</v>
      </c>
      <c r="J129" s="30" t="str">
        <f>E24</f>
        <v xml:space="preserve"> </v>
      </c>
      <c r="K129" s="32"/>
      <c r="L129" s="4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:65" s="2" customFormat="1" ht="10.35" customHeight="1">
      <c r="A130" s="32"/>
      <c r="B130" s="33"/>
      <c r="C130" s="32"/>
      <c r="D130" s="32"/>
      <c r="E130" s="32"/>
      <c r="F130" s="32"/>
      <c r="G130" s="32"/>
      <c r="H130" s="32"/>
      <c r="I130" s="32"/>
      <c r="J130" s="32"/>
      <c r="K130" s="32"/>
      <c r="L130" s="4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1:65" s="11" customFormat="1" ht="29.25" customHeight="1">
      <c r="A131" s="120"/>
      <c r="B131" s="121"/>
      <c r="C131" s="122" t="s">
        <v>126</v>
      </c>
      <c r="D131" s="123" t="s">
        <v>54</v>
      </c>
      <c r="E131" s="123" t="s">
        <v>50</v>
      </c>
      <c r="F131" s="123" t="s">
        <v>51</v>
      </c>
      <c r="G131" s="123" t="s">
        <v>127</v>
      </c>
      <c r="H131" s="123" t="s">
        <v>128</v>
      </c>
      <c r="I131" s="123" t="s">
        <v>129</v>
      </c>
      <c r="J131" s="123" t="s">
        <v>106</v>
      </c>
      <c r="K131" s="124" t="s">
        <v>130</v>
      </c>
      <c r="L131" s="125"/>
      <c r="M131" s="62" t="s">
        <v>1</v>
      </c>
      <c r="N131" s="63" t="s">
        <v>33</v>
      </c>
      <c r="O131" s="63" t="s">
        <v>131</v>
      </c>
      <c r="P131" s="63" t="s">
        <v>132</v>
      </c>
      <c r="Q131" s="63" t="s">
        <v>133</v>
      </c>
      <c r="R131" s="63" t="s">
        <v>134</v>
      </c>
      <c r="S131" s="63" t="s">
        <v>135</v>
      </c>
      <c r="T131" s="63" t="s">
        <v>136</v>
      </c>
      <c r="U131" s="64" t="s">
        <v>137</v>
      </c>
      <c r="V131" s="120"/>
      <c r="W131" s="120"/>
      <c r="X131" s="120"/>
      <c r="Y131" s="120"/>
      <c r="Z131" s="120"/>
      <c r="AA131" s="120"/>
      <c r="AB131" s="120"/>
      <c r="AC131" s="120"/>
      <c r="AD131" s="120"/>
      <c r="AE131" s="120"/>
    </row>
    <row r="132" spans="1:65" s="2" customFormat="1" ht="22.9" customHeight="1">
      <c r="A132" s="32"/>
      <c r="B132" s="33"/>
      <c r="C132" s="69" t="s">
        <v>138</v>
      </c>
      <c r="D132" s="32"/>
      <c r="E132" s="32"/>
      <c r="F132" s="32"/>
      <c r="G132" s="32"/>
      <c r="H132" s="32"/>
      <c r="I132" s="32"/>
      <c r="J132" s="126">
        <f>BK132</f>
        <v>0</v>
      </c>
      <c r="K132" s="32"/>
      <c r="L132" s="33"/>
      <c r="M132" s="65"/>
      <c r="N132" s="56"/>
      <c r="O132" s="66"/>
      <c r="P132" s="127">
        <f>P133+P163</f>
        <v>0</v>
      </c>
      <c r="Q132" s="66"/>
      <c r="R132" s="127">
        <f>R133+R163</f>
        <v>2.4112590000000003</v>
      </c>
      <c r="S132" s="66"/>
      <c r="T132" s="127">
        <f>T133+T163</f>
        <v>7.0011972000000018</v>
      </c>
      <c r="U132" s="67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T132" s="17" t="s">
        <v>68</v>
      </c>
      <c r="AU132" s="17" t="s">
        <v>108</v>
      </c>
      <c r="BK132" s="128">
        <f>BK133+BK163</f>
        <v>0</v>
      </c>
    </row>
    <row r="133" spans="1:65" s="12" customFormat="1" ht="25.9" customHeight="1">
      <c r="B133" s="129"/>
      <c r="D133" s="130" t="s">
        <v>68</v>
      </c>
      <c r="E133" s="131" t="s">
        <v>139</v>
      </c>
      <c r="F133" s="131" t="s">
        <v>140</v>
      </c>
      <c r="I133" s="132"/>
      <c r="J133" s="133">
        <f>BK133</f>
        <v>0</v>
      </c>
      <c r="L133" s="129"/>
      <c r="M133" s="134"/>
      <c r="N133" s="135"/>
      <c r="O133" s="135"/>
      <c r="P133" s="136">
        <f>P134+P137+P148+P154+P161</f>
        <v>0</v>
      </c>
      <c r="Q133" s="135"/>
      <c r="R133" s="136">
        <f>R134+R137+R148+R154+R161</f>
        <v>0.46601680000000001</v>
      </c>
      <c r="S133" s="135"/>
      <c r="T133" s="136">
        <f>T134+T137+T148+T154+T161</f>
        <v>6.9333100000000014</v>
      </c>
      <c r="U133" s="137"/>
      <c r="AR133" s="130" t="s">
        <v>77</v>
      </c>
      <c r="AT133" s="138" t="s">
        <v>68</v>
      </c>
      <c r="AU133" s="138" t="s">
        <v>69</v>
      </c>
      <c r="AY133" s="130" t="s">
        <v>141</v>
      </c>
      <c r="BK133" s="139">
        <f>BK134+BK137+BK148+BK154+BK161</f>
        <v>0</v>
      </c>
    </row>
    <row r="134" spans="1:65" s="12" customFormat="1" ht="22.9" customHeight="1">
      <c r="B134" s="129"/>
      <c r="D134" s="130" t="s">
        <v>68</v>
      </c>
      <c r="E134" s="140" t="s">
        <v>142</v>
      </c>
      <c r="F134" s="140" t="s">
        <v>143</v>
      </c>
      <c r="I134" s="132"/>
      <c r="J134" s="141">
        <f>BK134</f>
        <v>0</v>
      </c>
      <c r="L134" s="129"/>
      <c r="M134" s="134"/>
      <c r="N134" s="135"/>
      <c r="O134" s="135"/>
      <c r="P134" s="136">
        <f>SUM(P135:P136)</f>
        <v>0</v>
      </c>
      <c r="Q134" s="135"/>
      <c r="R134" s="136">
        <f>SUM(R135:R136)</f>
        <v>0</v>
      </c>
      <c r="S134" s="135"/>
      <c r="T134" s="136">
        <f>SUM(T135:T136)</f>
        <v>0</v>
      </c>
      <c r="U134" s="137"/>
      <c r="AR134" s="130" t="s">
        <v>77</v>
      </c>
      <c r="AT134" s="138" t="s">
        <v>68</v>
      </c>
      <c r="AU134" s="138" t="s">
        <v>77</v>
      </c>
      <c r="AY134" s="130" t="s">
        <v>141</v>
      </c>
      <c r="BK134" s="139">
        <f>SUM(BK135:BK136)</f>
        <v>0</v>
      </c>
    </row>
    <row r="135" spans="1:65" s="2" customFormat="1" ht="16.5" customHeight="1">
      <c r="A135" s="32"/>
      <c r="B135" s="142"/>
      <c r="C135" s="143" t="s">
        <v>77</v>
      </c>
      <c r="D135" s="143" t="s">
        <v>144</v>
      </c>
      <c r="E135" s="144" t="s">
        <v>145</v>
      </c>
      <c r="F135" s="145" t="s">
        <v>146</v>
      </c>
      <c r="G135" s="146" t="s">
        <v>147</v>
      </c>
      <c r="H135" s="147">
        <v>0</v>
      </c>
      <c r="I135" s="148"/>
      <c r="J135" s="149">
        <f>ROUND(I135*H135,2)</f>
        <v>0</v>
      </c>
      <c r="K135" s="145" t="s">
        <v>148</v>
      </c>
      <c r="L135" s="33"/>
      <c r="M135" s="150" t="s">
        <v>1</v>
      </c>
      <c r="N135" s="151" t="s">
        <v>34</v>
      </c>
      <c r="O135" s="58"/>
      <c r="P135" s="152">
        <f>O135*H135</f>
        <v>0</v>
      </c>
      <c r="Q135" s="152">
        <v>6.4519999999999994E-2</v>
      </c>
      <c r="R135" s="152">
        <f>Q135*H135</f>
        <v>0</v>
      </c>
      <c r="S135" s="152">
        <v>0</v>
      </c>
      <c r="T135" s="152">
        <f>S135*H135</f>
        <v>0</v>
      </c>
      <c r="U135" s="153" t="s">
        <v>1</v>
      </c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54" t="s">
        <v>149</v>
      </c>
      <c r="AT135" s="154" t="s">
        <v>144</v>
      </c>
      <c r="AU135" s="154" t="s">
        <v>79</v>
      </c>
      <c r="AY135" s="17" t="s">
        <v>141</v>
      </c>
      <c r="BE135" s="155">
        <f>IF(N135="základní",J135,0)</f>
        <v>0</v>
      </c>
      <c r="BF135" s="155">
        <f>IF(N135="snížená",J135,0)</f>
        <v>0</v>
      </c>
      <c r="BG135" s="155">
        <f>IF(N135="zákl. přenesená",J135,0)</f>
        <v>0</v>
      </c>
      <c r="BH135" s="155">
        <f>IF(N135="sníž. přenesená",J135,0)</f>
        <v>0</v>
      </c>
      <c r="BI135" s="155">
        <f>IF(N135="nulová",J135,0)</f>
        <v>0</v>
      </c>
      <c r="BJ135" s="17" t="s">
        <v>77</v>
      </c>
      <c r="BK135" s="155">
        <f>ROUND(I135*H135,2)</f>
        <v>0</v>
      </c>
      <c r="BL135" s="17" t="s">
        <v>149</v>
      </c>
      <c r="BM135" s="154" t="s">
        <v>435</v>
      </c>
    </row>
    <row r="136" spans="1:65" s="13" customFormat="1">
      <c r="B136" s="156"/>
      <c r="D136" s="157" t="s">
        <v>151</v>
      </c>
      <c r="E136" s="158" t="s">
        <v>1</v>
      </c>
      <c r="F136" s="159" t="s">
        <v>152</v>
      </c>
      <c r="H136" s="158" t="s">
        <v>1</v>
      </c>
      <c r="I136" s="160"/>
      <c r="L136" s="156"/>
      <c r="M136" s="161"/>
      <c r="N136" s="162"/>
      <c r="O136" s="162"/>
      <c r="P136" s="162"/>
      <c r="Q136" s="162"/>
      <c r="R136" s="162"/>
      <c r="S136" s="162"/>
      <c r="T136" s="162"/>
      <c r="U136" s="163"/>
      <c r="AT136" s="158" t="s">
        <v>151</v>
      </c>
      <c r="AU136" s="158" t="s">
        <v>79</v>
      </c>
      <c r="AV136" s="13" t="s">
        <v>77</v>
      </c>
      <c r="AW136" s="13" t="s">
        <v>26</v>
      </c>
      <c r="AX136" s="13" t="s">
        <v>69</v>
      </c>
      <c r="AY136" s="158" t="s">
        <v>141</v>
      </c>
    </row>
    <row r="137" spans="1:65" s="12" customFormat="1" ht="22.9" customHeight="1">
      <c r="B137" s="129"/>
      <c r="D137" s="130" t="s">
        <v>68</v>
      </c>
      <c r="E137" s="140" t="s">
        <v>153</v>
      </c>
      <c r="F137" s="140" t="s">
        <v>154</v>
      </c>
      <c r="I137" s="132"/>
      <c r="J137" s="141">
        <f>BK137</f>
        <v>0</v>
      </c>
      <c r="L137" s="129"/>
      <c r="M137" s="134"/>
      <c r="N137" s="135"/>
      <c r="O137" s="135"/>
      <c r="P137" s="136">
        <f>SUM(P138:P147)</f>
        <v>0</v>
      </c>
      <c r="Q137" s="135"/>
      <c r="R137" s="136">
        <f>SUM(R138:R147)</f>
        <v>0.46601680000000001</v>
      </c>
      <c r="S137" s="135"/>
      <c r="T137" s="136">
        <f>SUM(T138:T147)</f>
        <v>0</v>
      </c>
      <c r="U137" s="137"/>
      <c r="AR137" s="130" t="s">
        <v>77</v>
      </c>
      <c r="AT137" s="138" t="s">
        <v>68</v>
      </c>
      <c r="AU137" s="138" t="s">
        <v>77</v>
      </c>
      <c r="AY137" s="130" t="s">
        <v>141</v>
      </c>
      <c r="BK137" s="139">
        <f>SUM(BK138:BK147)</f>
        <v>0</v>
      </c>
    </row>
    <row r="138" spans="1:65" s="2" customFormat="1" ht="24.2" customHeight="1">
      <c r="A138" s="32"/>
      <c r="B138" s="142"/>
      <c r="C138" s="143" t="s">
        <v>79</v>
      </c>
      <c r="D138" s="143" t="s">
        <v>144</v>
      </c>
      <c r="E138" s="144" t="s">
        <v>155</v>
      </c>
      <c r="F138" s="145" t="s">
        <v>156</v>
      </c>
      <c r="G138" s="146" t="s">
        <v>147</v>
      </c>
      <c r="H138" s="147">
        <v>91.91</v>
      </c>
      <c r="I138" s="148"/>
      <c r="J138" s="149">
        <f>ROUND(I138*H138,2)</f>
        <v>0</v>
      </c>
      <c r="K138" s="145" t="s">
        <v>148</v>
      </c>
      <c r="L138" s="33"/>
      <c r="M138" s="150" t="s">
        <v>1</v>
      </c>
      <c r="N138" s="151" t="s">
        <v>34</v>
      </c>
      <c r="O138" s="58"/>
      <c r="P138" s="152">
        <f>O138*H138</f>
        <v>0</v>
      </c>
      <c r="Q138" s="152">
        <v>2.5999999999999998E-4</v>
      </c>
      <c r="R138" s="152">
        <f>Q138*H138</f>
        <v>2.3896599999999997E-2</v>
      </c>
      <c r="S138" s="152">
        <v>0</v>
      </c>
      <c r="T138" s="152">
        <f>S138*H138</f>
        <v>0</v>
      </c>
      <c r="U138" s="153" t="s">
        <v>1</v>
      </c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54" t="s">
        <v>149</v>
      </c>
      <c r="AT138" s="154" t="s">
        <v>144</v>
      </c>
      <c r="AU138" s="154" t="s">
        <v>79</v>
      </c>
      <c r="AY138" s="17" t="s">
        <v>141</v>
      </c>
      <c r="BE138" s="155">
        <f>IF(N138="základní",J138,0)</f>
        <v>0</v>
      </c>
      <c r="BF138" s="155">
        <f>IF(N138="snížená",J138,0)</f>
        <v>0</v>
      </c>
      <c r="BG138" s="155">
        <f>IF(N138="zákl. přenesená",J138,0)</f>
        <v>0</v>
      </c>
      <c r="BH138" s="155">
        <f>IF(N138="sníž. přenesená",J138,0)</f>
        <v>0</v>
      </c>
      <c r="BI138" s="155">
        <f>IF(N138="nulová",J138,0)</f>
        <v>0</v>
      </c>
      <c r="BJ138" s="17" t="s">
        <v>77</v>
      </c>
      <c r="BK138" s="155">
        <f>ROUND(I138*H138,2)</f>
        <v>0</v>
      </c>
      <c r="BL138" s="17" t="s">
        <v>149</v>
      </c>
      <c r="BM138" s="154" t="s">
        <v>436</v>
      </c>
    </row>
    <row r="139" spans="1:65" s="14" customFormat="1">
      <c r="B139" s="164"/>
      <c r="D139" s="157" t="s">
        <v>151</v>
      </c>
      <c r="E139" s="165" t="s">
        <v>1</v>
      </c>
      <c r="F139" s="166" t="s">
        <v>437</v>
      </c>
      <c r="H139" s="167">
        <v>91.91</v>
      </c>
      <c r="I139" s="168"/>
      <c r="L139" s="164"/>
      <c r="M139" s="169"/>
      <c r="N139" s="170"/>
      <c r="O139" s="170"/>
      <c r="P139" s="170"/>
      <c r="Q139" s="170"/>
      <c r="R139" s="170"/>
      <c r="S139" s="170"/>
      <c r="T139" s="170"/>
      <c r="U139" s="171"/>
      <c r="AT139" s="165" t="s">
        <v>151</v>
      </c>
      <c r="AU139" s="165" t="s">
        <v>79</v>
      </c>
      <c r="AV139" s="14" t="s">
        <v>79</v>
      </c>
      <c r="AW139" s="14" t="s">
        <v>26</v>
      </c>
      <c r="AX139" s="14" t="s">
        <v>77</v>
      </c>
      <c r="AY139" s="165" t="s">
        <v>141</v>
      </c>
    </row>
    <row r="140" spans="1:65" s="2" customFormat="1" ht="24.2" customHeight="1">
      <c r="A140" s="32"/>
      <c r="B140" s="142"/>
      <c r="C140" s="143" t="s">
        <v>142</v>
      </c>
      <c r="D140" s="143" t="s">
        <v>144</v>
      </c>
      <c r="E140" s="144" t="s">
        <v>159</v>
      </c>
      <c r="F140" s="145" t="s">
        <v>160</v>
      </c>
      <c r="G140" s="146" t="s">
        <v>147</v>
      </c>
      <c r="H140" s="147">
        <v>68.790000000000006</v>
      </c>
      <c r="I140" s="148"/>
      <c r="J140" s="149">
        <f>ROUND(I140*H140,2)</f>
        <v>0</v>
      </c>
      <c r="K140" s="145" t="s">
        <v>148</v>
      </c>
      <c r="L140" s="33"/>
      <c r="M140" s="150" t="s">
        <v>1</v>
      </c>
      <c r="N140" s="151" t="s">
        <v>34</v>
      </c>
      <c r="O140" s="58"/>
      <c r="P140" s="152">
        <f>O140*H140</f>
        <v>0</v>
      </c>
      <c r="Q140" s="152">
        <v>4.3800000000000002E-3</v>
      </c>
      <c r="R140" s="152">
        <f>Q140*H140</f>
        <v>0.30130020000000002</v>
      </c>
      <c r="S140" s="152">
        <v>0</v>
      </c>
      <c r="T140" s="152">
        <f>S140*H140</f>
        <v>0</v>
      </c>
      <c r="U140" s="153" t="s">
        <v>1</v>
      </c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54" t="s">
        <v>149</v>
      </c>
      <c r="AT140" s="154" t="s">
        <v>144</v>
      </c>
      <c r="AU140" s="154" t="s">
        <v>79</v>
      </c>
      <c r="AY140" s="17" t="s">
        <v>141</v>
      </c>
      <c r="BE140" s="155">
        <f>IF(N140="základní",J140,0)</f>
        <v>0</v>
      </c>
      <c r="BF140" s="155">
        <f>IF(N140="snížená",J140,0)</f>
        <v>0</v>
      </c>
      <c r="BG140" s="155">
        <f>IF(N140="zákl. přenesená",J140,0)</f>
        <v>0</v>
      </c>
      <c r="BH140" s="155">
        <f>IF(N140="sníž. přenesená",J140,0)</f>
        <v>0</v>
      </c>
      <c r="BI140" s="155">
        <f>IF(N140="nulová",J140,0)</f>
        <v>0</v>
      </c>
      <c r="BJ140" s="17" t="s">
        <v>77</v>
      </c>
      <c r="BK140" s="155">
        <f>ROUND(I140*H140,2)</f>
        <v>0</v>
      </c>
      <c r="BL140" s="17" t="s">
        <v>149</v>
      </c>
      <c r="BM140" s="154" t="s">
        <v>438</v>
      </c>
    </row>
    <row r="141" spans="1:65" s="14" customFormat="1">
      <c r="B141" s="164"/>
      <c r="D141" s="157" t="s">
        <v>151</v>
      </c>
      <c r="E141" s="165" t="s">
        <v>1</v>
      </c>
      <c r="F141" s="166" t="s">
        <v>439</v>
      </c>
      <c r="H141" s="167">
        <v>68.790000000000006</v>
      </c>
      <c r="I141" s="168"/>
      <c r="L141" s="164"/>
      <c r="M141" s="169"/>
      <c r="N141" s="170"/>
      <c r="O141" s="170"/>
      <c r="P141" s="170"/>
      <c r="Q141" s="170"/>
      <c r="R141" s="170"/>
      <c r="S141" s="170"/>
      <c r="T141" s="170"/>
      <c r="U141" s="171"/>
      <c r="AT141" s="165" t="s">
        <v>151</v>
      </c>
      <c r="AU141" s="165" t="s">
        <v>79</v>
      </c>
      <c r="AV141" s="14" t="s">
        <v>79</v>
      </c>
      <c r="AW141" s="14" t="s">
        <v>26</v>
      </c>
      <c r="AX141" s="14" t="s">
        <v>77</v>
      </c>
      <c r="AY141" s="165" t="s">
        <v>141</v>
      </c>
    </row>
    <row r="142" spans="1:65" s="2" customFormat="1" ht="24.2" customHeight="1">
      <c r="A142" s="32"/>
      <c r="B142" s="142"/>
      <c r="C142" s="143" t="s">
        <v>149</v>
      </c>
      <c r="D142" s="143" t="s">
        <v>144</v>
      </c>
      <c r="E142" s="144" t="s">
        <v>163</v>
      </c>
      <c r="F142" s="145" t="s">
        <v>164</v>
      </c>
      <c r="G142" s="146" t="s">
        <v>147</v>
      </c>
      <c r="H142" s="147">
        <v>46.24</v>
      </c>
      <c r="I142" s="148"/>
      <c r="J142" s="149">
        <f>ROUND(I142*H142,2)</f>
        <v>0</v>
      </c>
      <c r="K142" s="145" t="s">
        <v>148</v>
      </c>
      <c r="L142" s="33"/>
      <c r="M142" s="150" t="s">
        <v>1</v>
      </c>
      <c r="N142" s="151" t="s">
        <v>34</v>
      </c>
      <c r="O142" s="58"/>
      <c r="P142" s="152">
        <f>O142*H142</f>
        <v>0</v>
      </c>
      <c r="Q142" s="152">
        <v>3.0000000000000001E-3</v>
      </c>
      <c r="R142" s="152">
        <f>Q142*H142</f>
        <v>0.13872000000000001</v>
      </c>
      <c r="S142" s="152">
        <v>0</v>
      </c>
      <c r="T142" s="152">
        <f>S142*H142</f>
        <v>0</v>
      </c>
      <c r="U142" s="153" t="s">
        <v>1</v>
      </c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54" t="s">
        <v>149</v>
      </c>
      <c r="AT142" s="154" t="s">
        <v>144</v>
      </c>
      <c r="AU142" s="154" t="s">
        <v>79</v>
      </c>
      <c r="AY142" s="17" t="s">
        <v>141</v>
      </c>
      <c r="BE142" s="155">
        <f>IF(N142="základní",J142,0)</f>
        <v>0</v>
      </c>
      <c r="BF142" s="155">
        <f>IF(N142="snížená",J142,0)</f>
        <v>0</v>
      </c>
      <c r="BG142" s="155">
        <f>IF(N142="zákl. přenesená",J142,0)</f>
        <v>0</v>
      </c>
      <c r="BH142" s="155">
        <f>IF(N142="sníž. přenesená",J142,0)</f>
        <v>0</v>
      </c>
      <c r="BI142" s="155">
        <f>IF(N142="nulová",J142,0)</f>
        <v>0</v>
      </c>
      <c r="BJ142" s="17" t="s">
        <v>77</v>
      </c>
      <c r="BK142" s="155">
        <f>ROUND(I142*H142,2)</f>
        <v>0</v>
      </c>
      <c r="BL142" s="17" t="s">
        <v>149</v>
      </c>
      <c r="BM142" s="154" t="s">
        <v>440</v>
      </c>
    </row>
    <row r="143" spans="1:65" s="14" customFormat="1">
      <c r="B143" s="164"/>
      <c r="D143" s="157" t="s">
        <v>151</v>
      </c>
      <c r="E143" s="165" t="s">
        <v>1</v>
      </c>
      <c r="F143" s="166" t="s">
        <v>441</v>
      </c>
      <c r="H143" s="167">
        <v>46.24</v>
      </c>
      <c r="I143" s="168"/>
      <c r="L143" s="164"/>
      <c r="M143" s="169"/>
      <c r="N143" s="170"/>
      <c r="O143" s="170"/>
      <c r="P143" s="170"/>
      <c r="Q143" s="170"/>
      <c r="R143" s="170"/>
      <c r="S143" s="170"/>
      <c r="T143" s="170"/>
      <c r="U143" s="171"/>
      <c r="AT143" s="165" t="s">
        <v>151</v>
      </c>
      <c r="AU143" s="165" t="s">
        <v>79</v>
      </c>
      <c r="AV143" s="14" t="s">
        <v>79</v>
      </c>
      <c r="AW143" s="14" t="s">
        <v>26</v>
      </c>
      <c r="AX143" s="14" t="s">
        <v>77</v>
      </c>
      <c r="AY143" s="165" t="s">
        <v>141</v>
      </c>
    </row>
    <row r="144" spans="1:65" s="2" customFormat="1" ht="24.2" customHeight="1">
      <c r="A144" s="32"/>
      <c r="B144" s="142"/>
      <c r="C144" s="143" t="s">
        <v>167</v>
      </c>
      <c r="D144" s="143" t="s">
        <v>144</v>
      </c>
      <c r="E144" s="144" t="s">
        <v>168</v>
      </c>
      <c r="F144" s="145" t="s">
        <v>169</v>
      </c>
      <c r="G144" s="146" t="s">
        <v>170</v>
      </c>
      <c r="H144" s="147">
        <v>20</v>
      </c>
      <c r="I144" s="148"/>
      <c r="J144" s="149">
        <f>ROUND(I144*H144,2)</f>
        <v>0</v>
      </c>
      <c r="K144" s="145" t="s">
        <v>148</v>
      </c>
      <c r="L144" s="33"/>
      <c r="M144" s="150" t="s">
        <v>1</v>
      </c>
      <c r="N144" s="151" t="s">
        <v>34</v>
      </c>
      <c r="O144" s="58"/>
      <c r="P144" s="152">
        <f>O144*H144</f>
        <v>0</v>
      </c>
      <c r="Q144" s="152">
        <v>0</v>
      </c>
      <c r="R144" s="152">
        <f>Q144*H144</f>
        <v>0</v>
      </c>
      <c r="S144" s="152">
        <v>0</v>
      </c>
      <c r="T144" s="152">
        <f>S144*H144</f>
        <v>0</v>
      </c>
      <c r="U144" s="153" t="s">
        <v>1</v>
      </c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54" t="s">
        <v>149</v>
      </c>
      <c r="AT144" s="154" t="s">
        <v>144</v>
      </c>
      <c r="AU144" s="154" t="s">
        <v>79</v>
      </c>
      <c r="AY144" s="17" t="s">
        <v>141</v>
      </c>
      <c r="BE144" s="155">
        <f>IF(N144="základní",J144,0)</f>
        <v>0</v>
      </c>
      <c r="BF144" s="155">
        <f>IF(N144="snížená",J144,0)</f>
        <v>0</v>
      </c>
      <c r="BG144" s="155">
        <f>IF(N144="zákl. přenesená",J144,0)</f>
        <v>0</v>
      </c>
      <c r="BH144" s="155">
        <f>IF(N144="sníž. přenesená",J144,0)</f>
        <v>0</v>
      </c>
      <c r="BI144" s="155">
        <f>IF(N144="nulová",J144,0)</f>
        <v>0</v>
      </c>
      <c r="BJ144" s="17" t="s">
        <v>77</v>
      </c>
      <c r="BK144" s="155">
        <f>ROUND(I144*H144,2)</f>
        <v>0</v>
      </c>
      <c r="BL144" s="17" t="s">
        <v>149</v>
      </c>
      <c r="BM144" s="154" t="s">
        <v>442</v>
      </c>
    </row>
    <row r="145" spans="1:65" s="2" customFormat="1" ht="24.2" customHeight="1">
      <c r="A145" s="32"/>
      <c r="B145" s="142"/>
      <c r="C145" s="172" t="s">
        <v>153</v>
      </c>
      <c r="D145" s="172" t="s">
        <v>172</v>
      </c>
      <c r="E145" s="173" t="s">
        <v>173</v>
      </c>
      <c r="F145" s="174" t="s">
        <v>174</v>
      </c>
      <c r="G145" s="175" t="s">
        <v>170</v>
      </c>
      <c r="H145" s="176">
        <v>21</v>
      </c>
      <c r="I145" s="177"/>
      <c r="J145" s="178">
        <f>ROUND(I145*H145,2)</f>
        <v>0</v>
      </c>
      <c r="K145" s="174" t="s">
        <v>148</v>
      </c>
      <c r="L145" s="179"/>
      <c r="M145" s="180" t="s">
        <v>1</v>
      </c>
      <c r="N145" s="181" t="s">
        <v>34</v>
      </c>
      <c r="O145" s="58"/>
      <c r="P145" s="152">
        <f>O145*H145</f>
        <v>0</v>
      </c>
      <c r="Q145" s="152">
        <v>1E-4</v>
      </c>
      <c r="R145" s="152">
        <f>Q145*H145</f>
        <v>2.1000000000000003E-3</v>
      </c>
      <c r="S145" s="152">
        <v>0</v>
      </c>
      <c r="T145" s="152">
        <f>S145*H145</f>
        <v>0</v>
      </c>
      <c r="U145" s="153" t="s">
        <v>1</v>
      </c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54" t="s">
        <v>175</v>
      </c>
      <c r="AT145" s="154" t="s">
        <v>172</v>
      </c>
      <c r="AU145" s="154" t="s">
        <v>79</v>
      </c>
      <c r="AY145" s="17" t="s">
        <v>141</v>
      </c>
      <c r="BE145" s="155">
        <f>IF(N145="základní",J145,0)</f>
        <v>0</v>
      </c>
      <c r="BF145" s="155">
        <f>IF(N145="snížená",J145,0)</f>
        <v>0</v>
      </c>
      <c r="BG145" s="155">
        <f>IF(N145="zákl. přenesená",J145,0)</f>
        <v>0</v>
      </c>
      <c r="BH145" s="155">
        <f>IF(N145="sníž. přenesená",J145,0)</f>
        <v>0</v>
      </c>
      <c r="BI145" s="155">
        <f>IF(N145="nulová",J145,0)</f>
        <v>0</v>
      </c>
      <c r="BJ145" s="17" t="s">
        <v>77</v>
      </c>
      <c r="BK145" s="155">
        <f>ROUND(I145*H145,2)</f>
        <v>0</v>
      </c>
      <c r="BL145" s="17" t="s">
        <v>149</v>
      </c>
      <c r="BM145" s="154" t="s">
        <v>443</v>
      </c>
    </row>
    <row r="146" spans="1:65" s="14" customFormat="1">
      <c r="B146" s="164"/>
      <c r="D146" s="157" t="s">
        <v>151</v>
      </c>
      <c r="F146" s="166" t="s">
        <v>177</v>
      </c>
      <c r="H146" s="167">
        <v>21</v>
      </c>
      <c r="I146" s="168"/>
      <c r="L146" s="164"/>
      <c r="M146" s="169"/>
      <c r="N146" s="170"/>
      <c r="O146" s="170"/>
      <c r="P146" s="170"/>
      <c r="Q146" s="170"/>
      <c r="R146" s="170"/>
      <c r="S146" s="170"/>
      <c r="T146" s="170"/>
      <c r="U146" s="171"/>
      <c r="AT146" s="165" t="s">
        <v>151</v>
      </c>
      <c r="AU146" s="165" t="s">
        <v>79</v>
      </c>
      <c r="AV146" s="14" t="s">
        <v>79</v>
      </c>
      <c r="AW146" s="14" t="s">
        <v>3</v>
      </c>
      <c r="AX146" s="14" t="s">
        <v>77</v>
      </c>
      <c r="AY146" s="165" t="s">
        <v>141</v>
      </c>
    </row>
    <row r="147" spans="1:65" s="2" customFormat="1" ht="24.2" customHeight="1">
      <c r="A147" s="32"/>
      <c r="B147" s="142"/>
      <c r="C147" s="143" t="s">
        <v>178</v>
      </c>
      <c r="D147" s="143" t="s">
        <v>144</v>
      </c>
      <c r="E147" s="144" t="s">
        <v>179</v>
      </c>
      <c r="F147" s="145" t="s">
        <v>180</v>
      </c>
      <c r="G147" s="146" t="s">
        <v>181</v>
      </c>
      <c r="H147" s="147">
        <v>1</v>
      </c>
      <c r="I147" s="148"/>
      <c r="J147" s="149">
        <f>ROUND(I147*H147,2)</f>
        <v>0</v>
      </c>
      <c r="K147" s="145" t="s">
        <v>1</v>
      </c>
      <c r="L147" s="33"/>
      <c r="M147" s="150" t="s">
        <v>1</v>
      </c>
      <c r="N147" s="151" t="s">
        <v>34</v>
      </c>
      <c r="O147" s="58"/>
      <c r="P147" s="152">
        <f>O147*H147</f>
        <v>0</v>
      </c>
      <c r="Q147" s="152">
        <v>0</v>
      </c>
      <c r="R147" s="152">
        <f>Q147*H147</f>
        <v>0</v>
      </c>
      <c r="S147" s="152">
        <v>0</v>
      </c>
      <c r="T147" s="152">
        <f>S147*H147</f>
        <v>0</v>
      </c>
      <c r="U147" s="153" t="s">
        <v>1</v>
      </c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54" t="s">
        <v>149</v>
      </c>
      <c r="AT147" s="154" t="s">
        <v>144</v>
      </c>
      <c r="AU147" s="154" t="s">
        <v>79</v>
      </c>
      <c r="AY147" s="17" t="s">
        <v>141</v>
      </c>
      <c r="BE147" s="155">
        <f>IF(N147="základní",J147,0)</f>
        <v>0</v>
      </c>
      <c r="BF147" s="155">
        <f>IF(N147="snížená",J147,0)</f>
        <v>0</v>
      </c>
      <c r="BG147" s="155">
        <f>IF(N147="zákl. přenesená",J147,0)</f>
        <v>0</v>
      </c>
      <c r="BH147" s="155">
        <f>IF(N147="sníž. přenesená",J147,0)</f>
        <v>0</v>
      </c>
      <c r="BI147" s="155">
        <f>IF(N147="nulová",J147,0)</f>
        <v>0</v>
      </c>
      <c r="BJ147" s="17" t="s">
        <v>77</v>
      </c>
      <c r="BK147" s="155">
        <f>ROUND(I147*H147,2)</f>
        <v>0</v>
      </c>
      <c r="BL147" s="17" t="s">
        <v>149</v>
      </c>
      <c r="BM147" s="154" t="s">
        <v>444</v>
      </c>
    </row>
    <row r="148" spans="1:65" s="12" customFormat="1" ht="22.9" customHeight="1">
      <c r="B148" s="129"/>
      <c r="D148" s="130" t="s">
        <v>68</v>
      </c>
      <c r="E148" s="140" t="s">
        <v>183</v>
      </c>
      <c r="F148" s="140" t="s">
        <v>184</v>
      </c>
      <c r="I148" s="132"/>
      <c r="J148" s="141">
        <f>BK148</f>
        <v>0</v>
      </c>
      <c r="L148" s="129"/>
      <c r="M148" s="134"/>
      <c r="N148" s="135"/>
      <c r="O148" s="135"/>
      <c r="P148" s="136">
        <f>SUM(P149:P153)</f>
        <v>0</v>
      </c>
      <c r="Q148" s="135"/>
      <c r="R148" s="136">
        <f>SUM(R149:R153)</f>
        <v>0</v>
      </c>
      <c r="S148" s="135"/>
      <c r="T148" s="136">
        <f>SUM(T149:T153)</f>
        <v>6.9333100000000014</v>
      </c>
      <c r="U148" s="137"/>
      <c r="AR148" s="130" t="s">
        <v>77</v>
      </c>
      <c r="AT148" s="138" t="s">
        <v>68</v>
      </c>
      <c r="AU148" s="138" t="s">
        <v>77</v>
      </c>
      <c r="AY148" s="130" t="s">
        <v>141</v>
      </c>
      <c r="BK148" s="139">
        <f>SUM(BK149:BK153)</f>
        <v>0</v>
      </c>
    </row>
    <row r="149" spans="1:65" s="2" customFormat="1" ht="24.2" customHeight="1">
      <c r="A149" s="32"/>
      <c r="B149" s="142"/>
      <c r="C149" s="143" t="s">
        <v>175</v>
      </c>
      <c r="D149" s="143" t="s">
        <v>144</v>
      </c>
      <c r="E149" s="144" t="s">
        <v>185</v>
      </c>
      <c r="F149" s="145" t="s">
        <v>186</v>
      </c>
      <c r="G149" s="146" t="s">
        <v>147</v>
      </c>
      <c r="H149" s="147">
        <v>12.67</v>
      </c>
      <c r="I149" s="148"/>
      <c r="J149" s="149">
        <f>ROUND(I149*H149,2)</f>
        <v>0</v>
      </c>
      <c r="K149" s="145" t="s">
        <v>148</v>
      </c>
      <c r="L149" s="33"/>
      <c r="M149" s="150" t="s">
        <v>1</v>
      </c>
      <c r="N149" s="151" t="s">
        <v>34</v>
      </c>
      <c r="O149" s="58"/>
      <c r="P149" s="152">
        <f>O149*H149</f>
        <v>0</v>
      </c>
      <c r="Q149" s="152">
        <v>0</v>
      </c>
      <c r="R149" s="152">
        <f>Q149*H149</f>
        <v>0</v>
      </c>
      <c r="S149" s="152">
        <v>5.7000000000000002E-2</v>
      </c>
      <c r="T149" s="152">
        <f>S149*H149</f>
        <v>0.72219</v>
      </c>
      <c r="U149" s="153" t="s">
        <v>1</v>
      </c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54" t="s">
        <v>149</v>
      </c>
      <c r="AT149" s="154" t="s">
        <v>144</v>
      </c>
      <c r="AU149" s="154" t="s">
        <v>79</v>
      </c>
      <c r="AY149" s="17" t="s">
        <v>141</v>
      </c>
      <c r="BE149" s="155">
        <f>IF(N149="základní",J149,0)</f>
        <v>0</v>
      </c>
      <c r="BF149" s="155">
        <f>IF(N149="snížená",J149,0)</f>
        <v>0</v>
      </c>
      <c r="BG149" s="155">
        <f>IF(N149="zákl. přenesená",J149,0)</f>
        <v>0</v>
      </c>
      <c r="BH149" s="155">
        <f>IF(N149="sníž. přenesená",J149,0)</f>
        <v>0</v>
      </c>
      <c r="BI149" s="155">
        <f>IF(N149="nulová",J149,0)</f>
        <v>0</v>
      </c>
      <c r="BJ149" s="17" t="s">
        <v>77</v>
      </c>
      <c r="BK149" s="155">
        <f>ROUND(I149*H149,2)</f>
        <v>0</v>
      </c>
      <c r="BL149" s="17" t="s">
        <v>149</v>
      </c>
      <c r="BM149" s="154" t="s">
        <v>445</v>
      </c>
    </row>
    <row r="150" spans="1:65" s="14" customFormat="1">
      <c r="B150" s="164"/>
      <c r="D150" s="157" t="s">
        <v>151</v>
      </c>
      <c r="E150" s="165" t="s">
        <v>1</v>
      </c>
      <c r="F150" s="166" t="s">
        <v>446</v>
      </c>
      <c r="H150" s="167">
        <v>12.67</v>
      </c>
      <c r="I150" s="168"/>
      <c r="L150" s="164"/>
      <c r="M150" s="169"/>
      <c r="N150" s="170"/>
      <c r="O150" s="170"/>
      <c r="P150" s="170"/>
      <c r="Q150" s="170"/>
      <c r="R150" s="170"/>
      <c r="S150" s="170"/>
      <c r="T150" s="170"/>
      <c r="U150" s="171"/>
      <c r="AT150" s="165" t="s">
        <v>151</v>
      </c>
      <c r="AU150" s="165" t="s">
        <v>79</v>
      </c>
      <c r="AV150" s="14" t="s">
        <v>79</v>
      </c>
      <c r="AW150" s="14" t="s">
        <v>26</v>
      </c>
      <c r="AX150" s="14" t="s">
        <v>77</v>
      </c>
      <c r="AY150" s="165" t="s">
        <v>141</v>
      </c>
    </row>
    <row r="151" spans="1:65" s="2" customFormat="1" ht="24.2" customHeight="1">
      <c r="A151" s="32"/>
      <c r="B151" s="142"/>
      <c r="C151" s="143" t="s">
        <v>183</v>
      </c>
      <c r="D151" s="143" t="s">
        <v>144</v>
      </c>
      <c r="E151" s="144" t="s">
        <v>189</v>
      </c>
      <c r="F151" s="145" t="s">
        <v>190</v>
      </c>
      <c r="G151" s="146" t="s">
        <v>147</v>
      </c>
      <c r="H151" s="147">
        <v>91.34</v>
      </c>
      <c r="I151" s="148"/>
      <c r="J151" s="149">
        <f>ROUND(I151*H151,2)</f>
        <v>0</v>
      </c>
      <c r="K151" s="145" t="s">
        <v>148</v>
      </c>
      <c r="L151" s="33"/>
      <c r="M151" s="150" t="s">
        <v>1</v>
      </c>
      <c r="N151" s="151" t="s">
        <v>34</v>
      </c>
      <c r="O151" s="58"/>
      <c r="P151" s="152">
        <f>O151*H151</f>
        <v>0</v>
      </c>
      <c r="Q151" s="152">
        <v>0</v>
      </c>
      <c r="R151" s="152">
        <f>Q151*H151</f>
        <v>0</v>
      </c>
      <c r="S151" s="152">
        <v>6.8000000000000005E-2</v>
      </c>
      <c r="T151" s="152">
        <f>S151*H151</f>
        <v>6.2111200000000011</v>
      </c>
      <c r="U151" s="153" t="s">
        <v>1</v>
      </c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54" t="s">
        <v>149</v>
      </c>
      <c r="AT151" s="154" t="s">
        <v>144</v>
      </c>
      <c r="AU151" s="154" t="s">
        <v>79</v>
      </c>
      <c r="AY151" s="17" t="s">
        <v>141</v>
      </c>
      <c r="BE151" s="155">
        <f>IF(N151="základní",J151,0)</f>
        <v>0</v>
      </c>
      <c r="BF151" s="155">
        <f>IF(N151="snížená",J151,0)</f>
        <v>0</v>
      </c>
      <c r="BG151" s="155">
        <f>IF(N151="zákl. přenesená",J151,0)</f>
        <v>0</v>
      </c>
      <c r="BH151" s="155">
        <f>IF(N151="sníž. přenesená",J151,0)</f>
        <v>0</v>
      </c>
      <c r="BI151" s="155">
        <f>IF(N151="nulová",J151,0)</f>
        <v>0</v>
      </c>
      <c r="BJ151" s="17" t="s">
        <v>77</v>
      </c>
      <c r="BK151" s="155">
        <f>ROUND(I151*H151,2)</f>
        <v>0</v>
      </c>
      <c r="BL151" s="17" t="s">
        <v>149</v>
      </c>
      <c r="BM151" s="154" t="s">
        <v>447</v>
      </c>
    </row>
    <row r="152" spans="1:65" s="13" customFormat="1">
      <c r="B152" s="156"/>
      <c r="D152" s="157" t="s">
        <v>151</v>
      </c>
      <c r="E152" s="158" t="s">
        <v>1</v>
      </c>
      <c r="F152" s="159" t="s">
        <v>192</v>
      </c>
      <c r="H152" s="158" t="s">
        <v>1</v>
      </c>
      <c r="I152" s="160"/>
      <c r="L152" s="156"/>
      <c r="M152" s="161"/>
      <c r="N152" s="162"/>
      <c r="O152" s="162"/>
      <c r="P152" s="162"/>
      <c r="Q152" s="162"/>
      <c r="R152" s="162"/>
      <c r="S152" s="162"/>
      <c r="T152" s="162"/>
      <c r="U152" s="163"/>
      <c r="AT152" s="158" t="s">
        <v>151</v>
      </c>
      <c r="AU152" s="158" t="s">
        <v>79</v>
      </c>
      <c r="AV152" s="13" t="s">
        <v>77</v>
      </c>
      <c r="AW152" s="13" t="s">
        <v>26</v>
      </c>
      <c r="AX152" s="13" t="s">
        <v>69</v>
      </c>
      <c r="AY152" s="158" t="s">
        <v>141</v>
      </c>
    </row>
    <row r="153" spans="1:65" s="14" customFormat="1">
      <c r="B153" s="164"/>
      <c r="D153" s="157" t="s">
        <v>151</v>
      </c>
      <c r="E153" s="165" t="s">
        <v>1</v>
      </c>
      <c r="F153" s="166" t="s">
        <v>448</v>
      </c>
      <c r="H153" s="167">
        <v>91.34</v>
      </c>
      <c r="I153" s="168"/>
      <c r="L153" s="164"/>
      <c r="M153" s="169"/>
      <c r="N153" s="170"/>
      <c r="O153" s="170"/>
      <c r="P153" s="170"/>
      <c r="Q153" s="170"/>
      <c r="R153" s="170"/>
      <c r="S153" s="170"/>
      <c r="T153" s="170"/>
      <c r="U153" s="171"/>
      <c r="AT153" s="165" t="s">
        <v>151</v>
      </c>
      <c r="AU153" s="165" t="s">
        <v>79</v>
      </c>
      <c r="AV153" s="14" t="s">
        <v>79</v>
      </c>
      <c r="AW153" s="14" t="s">
        <v>26</v>
      </c>
      <c r="AX153" s="14" t="s">
        <v>77</v>
      </c>
      <c r="AY153" s="165" t="s">
        <v>141</v>
      </c>
    </row>
    <row r="154" spans="1:65" s="12" customFormat="1" ht="22.9" customHeight="1">
      <c r="B154" s="129"/>
      <c r="D154" s="130" t="s">
        <v>68</v>
      </c>
      <c r="E154" s="140" t="s">
        <v>194</v>
      </c>
      <c r="F154" s="140" t="s">
        <v>195</v>
      </c>
      <c r="I154" s="132"/>
      <c r="J154" s="141">
        <f>BK154</f>
        <v>0</v>
      </c>
      <c r="L154" s="129"/>
      <c r="M154" s="134"/>
      <c r="N154" s="135"/>
      <c r="O154" s="135"/>
      <c r="P154" s="136">
        <f>SUM(P155:P160)</f>
        <v>0</v>
      </c>
      <c r="Q154" s="135"/>
      <c r="R154" s="136">
        <f>SUM(R155:R160)</f>
        <v>0</v>
      </c>
      <c r="S154" s="135"/>
      <c r="T154" s="136">
        <f>SUM(T155:T160)</f>
        <v>0</v>
      </c>
      <c r="U154" s="137"/>
      <c r="AR154" s="130" t="s">
        <v>77</v>
      </c>
      <c r="AT154" s="138" t="s">
        <v>68</v>
      </c>
      <c r="AU154" s="138" t="s">
        <v>77</v>
      </c>
      <c r="AY154" s="130" t="s">
        <v>141</v>
      </c>
      <c r="BK154" s="139">
        <f>SUM(BK155:BK160)</f>
        <v>0</v>
      </c>
    </row>
    <row r="155" spans="1:65" s="2" customFormat="1" ht="24.2" customHeight="1">
      <c r="A155" s="32"/>
      <c r="B155" s="142"/>
      <c r="C155" s="143" t="s">
        <v>196</v>
      </c>
      <c r="D155" s="143" t="s">
        <v>144</v>
      </c>
      <c r="E155" s="144" t="s">
        <v>197</v>
      </c>
      <c r="F155" s="145" t="s">
        <v>198</v>
      </c>
      <c r="G155" s="146" t="s">
        <v>199</v>
      </c>
      <c r="H155" s="147">
        <v>7.0010000000000003</v>
      </c>
      <c r="I155" s="148"/>
      <c r="J155" s="149">
        <f>ROUND(I155*H155,2)</f>
        <v>0</v>
      </c>
      <c r="K155" s="145" t="s">
        <v>148</v>
      </c>
      <c r="L155" s="33"/>
      <c r="M155" s="150" t="s">
        <v>1</v>
      </c>
      <c r="N155" s="151" t="s">
        <v>34</v>
      </c>
      <c r="O155" s="58"/>
      <c r="P155" s="152">
        <f>O155*H155</f>
        <v>0</v>
      </c>
      <c r="Q155" s="152">
        <v>0</v>
      </c>
      <c r="R155" s="152">
        <f>Q155*H155</f>
        <v>0</v>
      </c>
      <c r="S155" s="152">
        <v>0</v>
      </c>
      <c r="T155" s="152">
        <f>S155*H155</f>
        <v>0</v>
      </c>
      <c r="U155" s="153" t="s">
        <v>1</v>
      </c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54" t="s">
        <v>149</v>
      </c>
      <c r="AT155" s="154" t="s">
        <v>144</v>
      </c>
      <c r="AU155" s="154" t="s">
        <v>79</v>
      </c>
      <c r="AY155" s="17" t="s">
        <v>141</v>
      </c>
      <c r="BE155" s="155">
        <f>IF(N155="základní",J155,0)</f>
        <v>0</v>
      </c>
      <c r="BF155" s="155">
        <f>IF(N155="snížená",J155,0)</f>
        <v>0</v>
      </c>
      <c r="BG155" s="155">
        <f>IF(N155="zákl. přenesená",J155,0)</f>
        <v>0</v>
      </c>
      <c r="BH155" s="155">
        <f>IF(N155="sníž. přenesená",J155,0)</f>
        <v>0</v>
      </c>
      <c r="BI155" s="155">
        <f>IF(N155="nulová",J155,0)</f>
        <v>0</v>
      </c>
      <c r="BJ155" s="17" t="s">
        <v>77</v>
      </c>
      <c r="BK155" s="155">
        <f>ROUND(I155*H155,2)</f>
        <v>0</v>
      </c>
      <c r="BL155" s="17" t="s">
        <v>149</v>
      </c>
      <c r="BM155" s="154" t="s">
        <v>449</v>
      </c>
    </row>
    <row r="156" spans="1:65" s="2" customFormat="1" ht="24.2" customHeight="1">
      <c r="A156" s="32"/>
      <c r="B156" s="142"/>
      <c r="C156" s="143" t="s">
        <v>201</v>
      </c>
      <c r="D156" s="143" t="s">
        <v>144</v>
      </c>
      <c r="E156" s="144" t="s">
        <v>202</v>
      </c>
      <c r="F156" s="145" t="s">
        <v>203</v>
      </c>
      <c r="G156" s="146" t="s">
        <v>199</v>
      </c>
      <c r="H156" s="147">
        <v>7.0010000000000003</v>
      </c>
      <c r="I156" s="148"/>
      <c r="J156" s="149">
        <f>ROUND(I156*H156,2)</f>
        <v>0</v>
      </c>
      <c r="K156" s="145" t="s">
        <v>148</v>
      </c>
      <c r="L156" s="33"/>
      <c r="M156" s="150" t="s">
        <v>1</v>
      </c>
      <c r="N156" s="151" t="s">
        <v>34</v>
      </c>
      <c r="O156" s="58"/>
      <c r="P156" s="152">
        <f>O156*H156</f>
        <v>0</v>
      </c>
      <c r="Q156" s="152">
        <v>0</v>
      </c>
      <c r="R156" s="152">
        <f>Q156*H156</f>
        <v>0</v>
      </c>
      <c r="S156" s="152">
        <v>0</v>
      </c>
      <c r="T156" s="152">
        <f>S156*H156</f>
        <v>0</v>
      </c>
      <c r="U156" s="153" t="s">
        <v>1</v>
      </c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54" t="s">
        <v>149</v>
      </c>
      <c r="AT156" s="154" t="s">
        <v>144</v>
      </c>
      <c r="AU156" s="154" t="s">
        <v>79</v>
      </c>
      <c r="AY156" s="17" t="s">
        <v>141</v>
      </c>
      <c r="BE156" s="155">
        <f>IF(N156="základní",J156,0)</f>
        <v>0</v>
      </c>
      <c r="BF156" s="155">
        <f>IF(N156="snížená",J156,0)</f>
        <v>0</v>
      </c>
      <c r="BG156" s="155">
        <f>IF(N156="zákl. přenesená",J156,0)</f>
        <v>0</v>
      </c>
      <c r="BH156" s="155">
        <f>IF(N156="sníž. přenesená",J156,0)</f>
        <v>0</v>
      </c>
      <c r="BI156" s="155">
        <f>IF(N156="nulová",J156,0)</f>
        <v>0</v>
      </c>
      <c r="BJ156" s="17" t="s">
        <v>77</v>
      </c>
      <c r="BK156" s="155">
        <f>ROUND(I156*H156,2)</f>
        <v>0</v>
      </c>
      <c r="BL156" s="17" t="s">
        <v>149</v>
      </c>
      <c r="BM156" s="154" t="s">
        <v>450</v>
      </c>
    </row>
    <row r="157" spans="1:65" s="2" customFormat="1" ht="24.2" customHeight="1">
      <c r="A157" s="32"/>
      <c r="B157" s="142"/>
      <c r="C157" s="143" t="s">
        <v>205</v>
      </c>
      <c r="D157" s="143" t="s">
        <v>144</v>
      </c>
      <c r="E157" s="144" t="s">
        <v>206</v>
      </c>
      <c r="F157" s="145" t="s">
        <v>207</v>
      </c>
      <c r="G157" s="146" t="s">
        <v>199</v>
      </c>
      <c r="H157" s="147">
        <v>63.009</v>
      </c>
      <c r="I157" s="148"/>
      <c r="J157" s="149">
        <f>ROUND(I157*H157,2)</f>
        <v>0</v>
      </c>
      <c r="K157" s="145" t="s">
        <v>148</v>
      </c>
      <c r="L157" s="33"/>
      <c r="M157" s="150" t="s">
        <v>1</v>
      </c>
      <c r="N157" s="151" t="s">
        <v>34</v>
      </c>
      <c r="O157" s="58"/>
      <c r="P157" s="152">
        <f>O157*H157</f>
        <v>0</v>
      </c>
      <c r="Q157" s="152">
        <v>0</v>
      </c>
      <c r="R157" s="152">
        <f>Q157*H157</f>
        <v>0</v>
      </c>
      <c r="S157" s="152">
        <v>0</v>
      </c>
      <c r="T157" s="152">
        <f>S157*H157</f>
        <v>0</v>
      </c>
      <c r="U157" s="153" t="s">
        <v>1</v>
      </c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54" t="s">
        <v>149</v>
      </c>
      <c r="AT157" s="154" t="s">
        <v>144</v>
      </c>
      <c r="AU157" s="154" t="s">
        <v>79</v>
      </c>
      <c r="AY157" s="17" t="s">
        <v>141</v>
      </c>
      <c r="BE157" s="155">
        <f>IF(N157="základní",J157,0)</f>
        <v>0</v>
      </c>
      <c r="BF157" s="155">
        <f>IF(N157="snížená",J157,0)</f>
        <v>0</v>
      </c>
      <c r="BG157" s="155">
        <f>IF(N157="zákl. přenesená",J157,0)</f>
        <v>0</v>
      </c>
      <c r="BH157" s="155">
        <f>IF(N157="sníž. přenesená",J157,0)</f>
        <v>0</v>
      </c>
      <c r="BI157" s="155">
        <f>IF(N157="nulová",J157,0)</f>
        <v>0</v>
      </c>
      <c r="BJ157" s="17" t="s">
        <v>77</v>
      </c>
      <c r="BK157" s="155">
        <f>ROUND(I157*H157,2)</f>
        <v>0</v>
      </c>
      <c r="BL157" s="17" t="s">
        <v>149</v>
      </c>
      <c r="BM157" s="154" t="s">
        <v>451</v>
      </c>
    </row>
    <row r="158" spans="1:65" s="13" customFormat="1">
      <c r="B158" s="156"/>
      <c r="D158" s="157" t="s">
        <v>151</v>
      </c>
      <c r="E158" s="158" t="s">
        <v>1</v>
      </c>
      <c r="F158" s="159" t="s">
        <v>209</v>
      </c>
      <c r="H158" s="158" t="s">
        <v>1</v>
      </c>
      <c r="I158" s="160"/>
      <c r="L158" s="156"/>
      <c r="M158" s="161"/>
      <c r="N158" s="162"/>
      <c r="O158" s="162"/>
      <c r="P158" s="162"/>
      <c r="Q158" s="162"/>
      <c r="R158" s="162"/>
      <c r="S158" s="162"/>
      <c r="T158" s="162"/>
      <c r="U158" s="163"/>
      <c r="AT158" s="158" t="s">
        <v>151</v>
      </c>
      <c r="AU158" s="158" t="s">
        <v>79</v>
      </c>
      <c r="AV158" s="13" t="s">
        <v>77</v>
      </c>
      <c r="AW158" s="13" t="s">
        <v>26</v>
      </c>
      <c r="AX158" s="13" t="s">
        <v>69</v>
      </c>
      <c r="AY158" s="158" t="s">
        <v>141</v>
      </c>
    </row>
    <row r="159" spans="1:65" s="14" customFormat="1">
      <c r="B159" s="164"/>
      <c r="D159" s="157" t="s">
        <v>151</v>
      </c>
      <c r="E159" s="165" t="s">
        <v>1</v>
      </c>
      <c r="F159" s="166" t="s">
        <v>452</v>
      </c>
      <c r="H159" s="167">
        <v>63.009</v>
      </c>
      <c r="I159" s="168"/>
      <c r="L159" s="164"/>
      <c r="M159" s="169"/>
      <c r="N159" s="170"/>
      <c r="O159" s="170"/>
      <c r="P159" s="170"/>
      <c r="Q159" s="170"/>
      <c r="R159" s="170"/>
      <c r="S159" s="170"/>
      <c r="T159" s="170"/>
      <c r="U159" s="171"/>
      <c r="AT159" s="165" t="s">
        <v>151</v>
      </c>
      <c r="AU159" s="165" t="s">
        <v>79</v>
      </c>
      <c r="AV159" s="14" t="s">
        <v>79</v>
      </c>
      <c r="AW159" s="14" t="s">
        <v>26</v>
      </c>
      <c r="AX159" s="14" t="s">
        <v>77</v>
      </c>
      <c r="AY159" s="165" t="s">
        <v>141</v>
      </c>
    </row>
    <row r="160" spans="1:65" s="2" customFormat="1" ht="33" customHeight="1">
      <c r="A160" s="32"/>
      <c r="B160" s="142"/>
      <c r="C160" s="143" t="s">
        <v>211</v>
      </c>
      <c r="D160" s="143" t="s">
        <v>144</v>
      </c>
      <c r="E160" s="144" t="s">
        <v>212</v>
      </c>
      <c r="F160" s="145" t="s">
        <v>213</v>
      </c>
      <c r="G160" s="146" t="s">
        <v>199</v>
      </c>
      <c r="H160" s="147">
        <v>7.0010000000000003</v>
      </c>
      <c r="I160" s="148"/>
      <c r="J160" s="149">
        <f>ROUND(I160*H160,2)</f>
        <v>0</v>
      </c>
      <c r="K160" s="145" t="s">
        <v>148</v>
      </c>
      <c r="L160" s="33"/>
      <c r="M160" s="150" t="s">
        <v>1</v>
      </c>
      <c r="N160" s="151" t="s">
        <v>34</v>
      </c>
      <c r="O160" s="58"/>
      <c r="P160" s="152">
        <f>O160*H160</f>
        <v>0</v>
      </c>
      <c r="Q160" s="152">
        <v>0</v>
      </c>
      <c r="R160" s="152">
        <f>Q160*H160</f>
        <v>0</v>
      </c>
      <c r="S160" s="152">
        <v>0</v>
      </c>
      <c r="T160" s="152">
        <f>S160*H160</f>
        <v>0</v>
      </c>
      <c r="U160" s="153" t="s">
        <v>1</v>
      </c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54" t="s">
        <v>149</v>
      </c>
      <c r="AT160" s="154" t="s">
        <v>144</v>
      </c>
      <c r="AU160" s="154" t="s">
        <v>79</v>
      </c>
      <c r="AY160" s="17" t="s">
        <v>141</v>
      </c>
      <c r="BE160" s="155">
        <f>IF(N160="základní",J160,0)</f>
        <v>0</v>
      </c>
      <c r="BF160" s="155">
        <f>IF(N160="snížená",J160,0)</f>
        <v>0</v>
      </c>
      <c r="BG160" s="155">
        <f>IF(N160="zákl. přenesená",J160,0)</f>
        <v>0</v>
      </c>
      <c r="BH160" s="155">
        <f>IF(N160="sníž. přenesená",J160,0)</f>
        <v>0</v>
      </c>
      <c r="BI160" s="155">
        <f>IF(N160="nulová",J160,0)</f>
        <v>0</v>
      </c>
      <c r="BJ160" s="17" t="s">
        <v>77</v>
      </c>
      <c r="BK160" s="155">
        <f>ROUND(I160*H160,2)</f>
        <v>0</v>
      </c>
      <c r="BL160" s="17" t="s">
        <v>149</v>
      </c>
      <c r="BM160" s="154" t="s">
        <v>453</v>
      </c>
    </row>
    <row r="161" spans="1:65" s="12" customFormat="1" ht="22.9" customHeight="1">
      <c r="B161" s="129"/>
      <c r="D161" s="130" t="s">
        <v>68</v>
      </c>
      <c r="E161" s="140" t="s">
        <v>215</v>
      </c>
      <c r="F161" s="140" t="s">
        <v>216</v>
      </c>
      <c r="I161" s="132"/>
      <c r="J161" s="141">
        <f>BK161</f>
        <v>0</v>
      </c>
      <c r="L161" s="129"/>
      <c r="M161" s="134"/>
      <c r="N161" s="135"/>
      <c r="O161" s="135"/>
      <c r="P161" s="136">
        <f>P162</f>
        <v>0</v>
      </c>
      <c r="Q161" s="135"/>
      <c r="R161" s="136">
        <f>R162</f>
        <v>0</v>
      </c>
      <c r="S161" s="135"/>
      <c r="T161" s="136">
        <f>T162</f>
        <v>0</v>
      </c>
      <c r="U161" s="137"/>
      <c r="AR161" s="130" t="s">
        <v>77</v>
      </c>
      <c r="AT161" s="138" t="s">
        <v>68</v>
      </c>
      <c r="AU161" s="138" t="s">
        <v>77</v>
      </c>
      <c r="AY161" s="130" t="s">
        <v>141</v>
      </c>
      <c r="BK161" s="139">
        <f>BK162</f>
        <v>0</v>
      </c>
    </row>
    <row r="162" spans="1:65" s="2" customFormat="1" ht="21.75" customHeight="1">
      <c r="A162" s="32"/>
      <c r="B162" s="142"/>
      <c r="C162" s="143" t="s">
        <v>217</v>
      </c>
      <c r="D162" s="143" t="s">
        <v>144</v>
      </c>
      <c r="E162" s="144" t="s">
        <v>218</v>
      </c>
      <c r="F162" s="145" t="s">
        <v>219</v>
      </c>
      <c r="G162" s="146" t="s">
        <v>199</v>
      </c>
      <c r="H162" s="147">
        <v>0.46600000000000003</v>
      </c>
      <c r="I162" s="148"/>
      <c r="J162" s="149">
        <f>ROUND(I162*H162,2)</f>
        <v>0</v>
      </c>
      <c r="K162" s="145" t="s">
        <v>148</v>
      </c>
      <c r="L162" s="33"/>
      <c r="M162" s="150" t="s">
        <v>1</v>
      </c>
      <c r="N162" s="151" t="s">
        <v>34</v>
      </c>
      <c r="O162" s="58"/>
      <c r="P162" s="152">
        <f>O162*H162</f>
        <v>0</v>
      </c>
      <c r="Q162" s="152">
        <v>0</v>
      </c>
      <c r="R162" s="152">
        <f>Q162*H162</f>
        <v>0</v>
      </c>
      <c r="S162" s="152">
        <v>0</v>
      </c>
      <c r="T162" s="152">
        <f>S162*H162</f>
        <v>0</v>
      </c>
      <c r="U162" s="153" t="s">
        <v>1</v>
      </c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54" t="s">
        <v>149</v>
      </c>
      <c r="AT162" s="154" t="s">
        <v>144</v>
      </c>
      <c r="AU162" s="154" t="s">
        <v>79</v>
      </c>
      <c r="AY162" s="17" t="s">
        <v>141</v>
      </c>
      <c r="BE162" s="155">
        <f>IF(N162="základní",J162,0)</f>
        <v>0</v>
      </c>
      <c r="BF162" s="155">
        <f>IF(N162="snížená",J162,0)</f>
        <v>0</v>
      </c>
      <c r="BG162" s="155">
        <f>IF(N162="zákl. přenesená",J162,0)</f>
        <v>0</v>
      </c>
      <c r="BH162" s="155">
        <f>IF(N162="sníž. přenesená",J162,0)</f>
        <v>0</v>
      </c>
      <c r="BI162" s="155">
        <f>IF(N162="nulová",J162,0)</f>
        <v>0</v>
      </c>
      <c r="BJ162" s="17" t="s">
        <v>77</v>
      </c>
      <c r="BK162" s="155">
        <f>ROUND(I162*H162,2)</f>
        <v>0</v>
      </c>
      <c r="BL162" s="17" t="s">
        <v>149</v>
      </c>
      <c r="BM162" s="154" t="s">
        <v>454</v>
      </c>
    </row>
    <row r="163" spans="1:65" s="12" customFormat="1" ht="25.9" customHeight="1">
      <c r="B163" s="129"/>
      <c r="D163" s="130" t="s">
        <v>68</v>
      </c>
      <c r="E163" s="131" t="s">
        <v>221</v>
      </c>
      <c r="F163" s="131" t="s">
        <v>222</v>
      </c>
      <c r="I163" s="132"/>
      <c r="J163" s="133">
        <f>BK163</f>
        <v>0</v>
      </c>
      <c r="L163" s="129"/>
      <c r="M163" s="134"/>
      <c r="N163" s="135"/>
      <c r="O163" s="135"/>
      <c r="P163" s="136">
        <f>P164+P166+P178+P183+P185+P189+P199+P213+P222</f>
        <v>0</v>
      </c>
      <c r="Q163" s="135"/>
      <c r="R163" s="136">
        <f>R164+R166+R178+R183+R185+R189+R199+R213+R222</f>
        <v>1.9452422</v>
      </c>
      <c r="S163" s="135"/>
      <c r="T163" s="136">
        <f>T164+T166+T178+T183+T185+T189+T199+T213+T222</f>
        <v>6.7887200000000009E-2</v>
      </c>
      <c r="U163" s="137"/>
      <c r="AR163" s="130" t="s">
        <v>79</v>
      </c>
      <c r="AT163" s="138" t="s">
        <v>68</v>
      </c>
      <c r="AU163" s="138" t="s">
        <v>69</v>
      </c>
      <c r="AY163" s="130" t="s">
        <v>141</v>
      </c>
      <c r="BK163" s="139">
        <f>BK164+BK166+BK178+BK183+BK185+BK189+BK199+BK213+BK222</f>
        <v>0</v>
      </c>
    </row>
    <row r="164" spans="1:65" s="12" customFormat="1" ht="22.9" customHeight="1">
      <c r="B164" s="129"/>
      <c r="D164" s="130" t="s">
        <v>68</v>
      </c>
      <c r="E164" s="140" t="s">
        <v>223</v>
      </c>
      <c r="F164" s="140" t="s">
        <v>224</v>
      </c>
      <c r="I164" s="132"/>
      <c r="J164" s="141">
        <f>BK164</f>
        <v>0</v>
      </c>
      <c r="L164" s="129"/>
      <c r="M164" s="134"/>
      <c r="N164" s="135"/>
      <c r="O164" s="135"/>
      <c r="P164" s="136">
        <f>P165</f>
        <v>0</v>
      </c>
      <c r="Q164" s="135"/>
      <c r="R164" s="136">
        <f>R165</f>
        <v>0</v>
      </c>
      <c r="S164" s="135"/>
      <c r="T164" s="136">
        <f>T165</f>
        <v>0</v>
      </c>
      <c r="U164" s="137"/>
      <c r="AR164" s="130" t="s">
        <v>79</v>
      </c>
      <c r="AT164" s="138" t="s">
        <v>68</v>
      </c>
      <c r="AU164" s="138" t="s">
        <v>77</v>
      </c>
      <c r="AY164" s="130" t="s">
        <v>141</v>
      </c>
      <c r="BK164" s="139">
        <f>BK165</f>
        <v>0</v>
      </c>
    </row>
    <row r="165" spans="1:65" s="2" customFormat="1" ht="16.5" customHeight="1">
      <c r="A165" s="32"/>
      <c r="B165" s="142"/>
      <c r="C165" s="143" t="s">
        <v>8</v>
      </c>
      <c r="D165" s="143" t="s">
        <v>144</v>
      </c>
      <c r="E165" s="144" t="s">
        <v>225</v>
      </c>
      <c r="F165" s="145" t="s">
        <v>226</v>
      </c>
      <c r="G165" s="146" t="s">
        <v>181</v>
      </c>
      <c r="H165" s="147">
        <v>1</v>
      </c>
      <c r="I165" s="148"/>
      <c r="J165" s="149">
        <f>ROUND(I165*H165,2)</f>
        <v>0</v>
      </c>
      <c r="K165" s="145" t="s">
        <v>1</v>
      </c>
      <c r="L165" s="33"/>
      <c r="M165" s="150" t="s">
        <v>1</v>
      </c>
      <c r="N165" s="151" t="s">
        <v>34</v>
      </c>
      <c r="O165" s="58"/>
      <c r="P165" s="152">
        <f>O165*H165</f>
        <v>0</v>
      </c>
      <c r="Q165" s="152">
        <v>0</v>
      </c>
      <c r="R165" s="152">
        <f>Q165*H165</f>
        <v>0</v>
      </c>
      <c r="S165" s="152">
        <v>0</v>
      </c>
      <c r="T165" s="152">
        <f>S165*H165</f>
        <v>0</v>
      </c>
      <c r="U165" s="153" t="s">
        <v>1</v>
      </c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54" t="s">
        <v>227</v>
      </c>
      <c r="AT165" s="154" t="s">
        <v>144</v>
      </c>
      <c r="AU165" s="154" t="s">
        <v>79</v>
      </c>
      <c r="AY165" s="17" t="s">
        <v>141</v>
      </c>
      <c r="BE165" s="155">
        <f>IF(N165="základní",J165,0)</f>
        <v>0</v>
      </c>
      <c r="BF165" s="155">
        <f>IF(N165="snížená",J165,0)</f>
        <v>0</v>
      </c>
      <c r="BG165" s="155">
        <f>IF(N165="zákl. přenesená",J165,0)</f>
        <v>0</v>
      </c>
      <c r="BH165" s="155">
        <f>IF(N165="sníž. přenesená",J165,0)</f>
        <v>0</v>
      </c>
      <c r="BI165" s="155">
        <f>IF(N165="nulová",J165,0)</f>
        <v>0</v>
      </c>
      <c r="BJ165" s="17" t="s">
        <v>77</v>
      </c>
      <c r="BK165" s="155">
        <f>ROUND(I165*H165,2)</f>
        <v>0</v>
      </c>
      <c r="BL165" s="17" t="s">
        <v>227</v>
      </c>
      <c r="BM165" s="154" t="s">
        <v>455</v>
      </c>
    </row>
    <row r="166" spans="1:65" s="12" customFormat="1" ht="22.9" customHeight="1">
      <c r="B166" s="129"/>
      <c r="D166" s="130" t="s">
        <v>68</v>
      </c>
      <c r="E166" s="140" t="s">
        <v>229</v>
      </c>
      <c r="F166" s="140" t="s">
        <v>230</v>
      </c>
      <c r="I166" s="132"/>
      <c r="J166" s="141">
        <f>BK166</f>
        <v>0</v>
      </c>
      <c r="L166" s="129"/>
      <c r="M166" s="134"/>
      <c r="N166" s="135"/>
      <c r="O166" s="135"/>
      <c r="P166" s="136">
        <f>SUM(P167:P177)</f>
        <v>0</v>
      </c>
      <c r="Q166" s="135"/>
      <c r="R166" s="136">
        <f>SUM(R167:R177)</f>
        <v>0.23975000000000002</v>
      </c>
      <c r="S166" s="135"/>
      <c r="T166" s="136">
        <f>SUM(T167:T177)</f>
        <v>0</v>
      </c>
      <c r="U166" s="137"/>
      <c r="AR166" s="130" t="s">
        <v>79</v>
      </c>
      <c r="AT166" s="138" t="s">
        <v>68</v>
      </c>
      <c r="AU166" s="138" t="s">
        <v>77</v>
      </c>
      <c r="AY166" s="130" t="s">
        <v>141</v>
      </c>
      <c r="BK166" s="139">
        <f>SUM(BK167:BK177)</f>
        <v>0</v>
      </c>
    </row>
    <row r="167" spans="1:65" s="2" customFormat="1" ht="33" customHeight="1">
      <c r="A167" s="32"/>
      <c r="B167" s="142"/>
      <c r="C167" s="143" t="s">
        <v>227</v>
      </c>
      <c r="D167" s="143" t="s">
        <v>144</v>
      </c>
      <c r="E167" s="144" t="s">
        <v>231</v>
      </c>
      <c r="F167" s="145" t="s">
        <v>232</v>
      </c>
      <c r="G167" s="146" t="s">
        <v>233</v>
      </c>
      <c r="H167" s="147">
        <v>3</v>
      </c>
      <c r="I167" s="148"/>
      <c r="J167" s="149">
        <f t="shared" ref="J167:J177" si="0">ROUND(I167*H167,2)</f>
        <v>0</v>
      </c>
      <c r="K167" s="145" t="s">
        <v>148</v>
      </c>
      <c r="L167" s="33"/>
      <c r="M167" s="150" t="s">
        <v>1</v>
      </c>
      <c r="N167" s="151" t="s">
        <v>34</v>
      </c>
      <c r="O167" s="58"/>
      <c r="P167" s="152">
        <f t="shared" ref="P167:P177" si="1">O167*H167</f>
        <v>0</v>
      </c>
      <c r="Q167" s="152">
        <v>1.6969999999999999E-2</v>
      </c>
      <c r="R167" s="152">
        <f t="shared" ref="R167:R177" si="2">Q167*H167</f>
        <v>5.0909999999999997E-2</v>
      </c>
      <c r="S167" s="152">
        <v>0</v>
      </c>
      <c r="T167" s="152">
        <f t="shared" ref="T167:T177" si="3">S167*H167</f>
        <v>0</v>
      </c>
      <c r="U167" s="153" t="s">
        <v>1</v>
      </c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154" t="s">
        <v>227</v>
      </c>
      <c r="AT167" s="154" t="s">
        <v>144</v>
      </c>
      <c r="AU167" s="154" t="s">
        <v>79</v>
      </c>
      <c r="AY167" s="17" t="s">
        <v>141</v>
      </c>
      <c r="BE167" s="155">
        <f t="shared" ref="BE167:BE177" si="4">IF(N167="základní",J167,0)</f>
        <v>0</v>
      </c>
      <c r="BF167" s="155">
        <f t="shared" ref="BF167:BF177" si="5">IF(N167="snížená",J167,0)</f>
        <v>0</v>
      </c>
      <c r="BG167" s="155">
        <f t="shared" ref="BG167:BG177" si="6">IF(N167="zákl. přenesená",J167,0)</f>
        <v>0</v>
      </c>
      <c r="BH167" s="155">
        <f t="shared" ref="BH167:BH177" si="7">IF(N167="sníž. přenesená",J167,0)</f>
        <v>0</v>
      </c>
      <c r="BI167" s="155">
        <f t="shared" ref="BI167:BI177" si="8">IF(N167="nulová",J167,0)</f>
        <v>0</v>
      </c>
      <c r="BJ167" s="17" t="s">
        <v>77</v>
      </c>
      <c r="BK167" s="155">
        <f t="shared" ref="BK167:BK177" si="9">ROUND(I167*H167,2)</f>
        <v>0</v>
      </c>
      <c r="BL167" s="17" t="s">
        <v>227</v>
      </c>
      <c r="BM167" s="154" t="s">
        <v>456</v>
      </c>
    </row>
    <row r="168" spans="1:65" s="2" customFormat="1" ht="24.2" customHeight="1">
      <c r="A168" s="32"/>
      <c r="B168" s="142"/>
      <c r="C168" s="172" t="s">
        <v>235</v>
      </c>
      <c r="D168" s="172" t="s">
        <v>172</v>
      </c>
      <c r="E168" s="173" t="s">
        <v>236</v>
      </c>
      <c r="F168" s="174" t="s">
        <v>237</v>
      </c>
      <c r="G168" s="175" t="s">
        <v>238</v>
      </c>
      <c r="H168" s="176">
        <v>2</v>
      </c>
      <c r="I168" s="177"/>
      <c r="J168" s="178">
        <f t="shared" si="0"/>
        <v>0</v>
      </c>
      <c r="K168" s="174" t="s">
        <v>148</v>
      </c>
      <c r="L168" s="179"/>
      <c r="M168" s="180" t="s">
        <v>1</v>
      </c>
      <c r="N168" s="181" t="s">
        <v>34</v>
      </c>
      <c r="O168" s="58"/>
      <c r="P168" s="152">
        <f t="shared" si="1"/>
        <v>0</v>
      </c>
      <c r="Q168" s="152">
        <v>1.4999999999999999E-2</v>
      </c>
      <c r="R168" s="152">
        <f t="shared" si="2"/>
        <v>0.03</v>
      </c>
      <c r="S168" s="152">
        <v>0</v>
      </c>
      <c r="T168" s="152">
        <f t="shared" si="3"/>
        <v>0</v>
      </c>
      <c r="U168" s="153" t="s">
        <v>1</v>
      </c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54" t="s">
        <v>239</v>
      </c>
      <c r="AT168" s="154" t="s">
        <v>172</v>
      </c>
      <c r="AU168" s="154" t="s">
        <v>79</v>
      </c>
      <c r="AY168" s="17" t="s">
        <v>141</v>
      </c>
      <c r="BE168" s="155">
        <f t="shared" si="4"/>
        <v>0</v>
      </c>
      <c r="BF168" s="155">
        <f t="shared" si="5"/>
        <v>0</v>
      </c>
      <c r="BG168" s="155">
        <f t="shared" si="6"/>
        <v>0</v>
      </c>
      <c r="BH168" s="155">
        <f t="shared" si="7"/>
        <v>0</v>
      </c>
      <c r="BI168" s="155">
        <f t="shared" si="8"/>
        <v>0</v>
      </c>
      <c r="BJ168" s="17" t="s">
        <v>77</v>
      </c>
      <c r="BK168" s="155">
        <f t="shared" si="9"/>
        <v>0</v>
      </c>
      <c r="BL168" s="17" t="s">
        <v>227</v>
      </c>
      <c r="BM168" s="154" t="s">
        <v>457</v>
      </c>
    </row>
    <row r="169" spans="1:65" s="2" customFormat="1" ht="24.2" customHeight="1">
      <c r="A169" s="32"/>
      <c r="B169" s="142"/>
      <c r="C169" s="172" t="s">
        <v>241</v>
      </c>
      <c r="D169" s="172" t="s">
        <v>172</v>
      </c>
      <c r="E169" s="173" t="s">
        <v>242</v>
      </c>
      <c r="F169" s="174" t="s">
        <v>243</v>
      </c>
      <c r="G169" s="175" t="s">
        <v>238</v>
      </c>
      <c r="H169" s="176">
        <v>1</v>
      </c>
      <c r="I169" s="177"/>
      <c r="J169" s="178">
        <f t="shared" si="0"/>
        <v>0</v>
      </c>
      <c r="K169" s="174" t="s">
        <v>148</v>
      </c>
      <c r="L169" s="179"/>
      <c r="M169" s="180" t="s">
        <v>1</v>
      </c>
      <c r="N169" s="181" t="s">
        <v>34</v>
      </c>
      <c r="O169" s="58"/>
      <c r="P169" s="152">
        <f t="shared" si="1"/>
        <v>0</v>
      </c>
      <c r="Q169" s="152">
        <v>2.1899999999999999E-2</v>
      </c>
      <c r="R169" s="152">
        <f t="shared" si="2"/>
        <v>2.1899999999999999E-2</v>
      </c>
      <c r="S169" s="152">
        <v>0</v>
      </c>
      <c r="T169" s="152">
        <f t="shared" si="3"/>
        <v>0</v>
      </c>
      <c r="U169" s="153" t="s">
        <v>1</v>
      </c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54" t="s">
        <v>239</v>
      </c>
      <c r="AT169" s="154" t="s">
        <v>172</v>
      </c>
      <c r="AU169" s="154" t="s">
        <v>79</v>
      </c>
      <c r="AY169" s="17" t="s">
        <v>141</v>
      </c>
      <c r="BE169" s="155">
        <f t="shared" si="4"/>
        <v>0</v>
      </c>
      <c r="BF169" s="155">
        <f t="shared" si="5"/>
        <v>0</v>
      </c>
      <c r="BG169" s="155">
        <f t="shared" si="6"/>
        <v>0</v>
      </c>
      <c r="BH169" s="155">
        <f t="shared" si="7"/>
        <v>0</v>
      </c>
      <c r="BI169" s="155">
        <f t="shared" si="8"/>
        <v>0</v>
      </c>
      <c r="BJ169" s="17" t="s">
        <v>77</v>
      </c>
      <c r="BK169" s="155">
        <f t="shared" si="9"/>
        <v>0</v>
      </c>
      <c r="BL169" s="17" t="s">
        <v>227</v>
      </c>
      <c r="BM169" s="154" t="s">
        <v>458</v>
      </c>
    </row>
    <row r="170" spans="1:65" s="2" customFormat="1" ht="33" customHeight="1">
      <c r="A170" s="32"/>
      <c r="B170" s="142"/>
      <c r="C170" s="143" t="s">
        <v>245</v>
      </c>
      <c r="D170" s="143" t="s">
        <v>144</v>
      </c>
      <c r="E170" s="144" t="s">
        <v>253</v>
      </c>
      <c r="F170" s="145" t="s">
        <v>254</v>
      </c>
      <c r="G170" s="146" t="s">
        <v>233</v>
      </c>
      <c r="H170" s="147">
        <v>3</v>
      </c>
      <c r="I170" s="148"/>
      <c r="J170" s="149">
        <f t="shared" si="0"/>
        <v>0</v>
      </c>
      <c r="K170" s="145" t="s">
        <v>148</v>
      </c>
      <c r="L170" s="33"/>
      <c r="M170" s="150" t="s">
        <v>1</v>
      </c>
      <c r="N170" s="151" t="s">
        <v>34</v>
      </c>
      <c r="O170" s="58"/>
      <c r="P170" s="152">
        <f t="shared" si="1"/>
        <v>0</v>
      </c>
      <c r="Q170" s="152">
        <v>1.6469999999999999E-2</v>
      </c>
      <c r="R170" s="152">
        <f t="shared" si="2"/>
        <v>4.9409999999999996E-2</v>
      </c>
      <c r="S170" s="152">
        <v>0</v>
      </c>
      <c r="T170" s="152">
        <f t="shared" si="3"/>
        <v>0</v>
      </c>
      <c r="U170" s="153" t="s">
        <v>1</v>
      </c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54" t="s">
        <v>227</v>
      </c>
      <c r="AT170" s="154" t="s">
        <v>144</v>
      </c>
      <c r="AU170" s="154" t="s">
        <v>79</v>
      </c>
      <c r="AY170" s="17" t="s">
        <v>141</v>
      </c>
      <c r="BE170" s="155">
        <f t="shared" si="4"/>
        <v>0</v>
      </c>
      <c r="BF170" s="155">
        <f t="shared" si="5"/>
        <v>0</v>
      </c>
      <c r="BG170" s="155">
        <f t="shared" si="6"/>
        <v>0</v>
      </c>
      <c r="BH170" s="155">
        <f t="shared" si="7"/>
        <v>0</v>
      </c>
      <c r="BI170" s="155">
        <f t="shared" si="8"/>
        <v>0</v>
      </c>
      <c r="BJ170" s="17" t="s">
        <v>77</v>
      </c>
      <c r="BK170" s="155">
        <f t="shared" si="9"/>
        <v>0</v>
      </c>
      <c r="BL170" s="17" t="s">
        <v>227</v>
      </c>
      <c r="BM170" s="154" t="s">
        <v>459</v>
      </c>
    </row>
    <row r="171" spans="1:65" s="2" customFormat="1" ht="16.5" customHeight="1">
      <c r="A171" s="32"/>
      <c r="B171" s="142"/>
      <c r="C171" s="172" t="s">
        <v>249</v>
      </c>
      <c r="D171" s="172" t="s">
        <v>172</v>
      </c>
      <c r="E171" s="173" t="s">
        <v>257</v>
      </c>
      <c r="F171" s="174" t="s">
        <v>258</v>
      </c>
      <c r="G171" s="175" t="s">
        <v>238</v>
      </c>
      <c r="H171" s="176">
        <v>3</v>
      </c>
      <c r="I171" s="177"/>
      <c r="J171" s="178">
        <f t="shared" si="0"/>
        <v>0</v>
      </c>
      <c r="K171" s="174" t="s">
        <v>148</v>
      </c>
      <c r="L171" s="179"/>
      <c r="M171" s="180" t="s">
        <v>1</v>
      </c>
      <c r="N171" s="181" t="s">
        <v>34</v>
      </c>
      <c r="O171" s="58"/>
      <c r="P171" s="152">
        <f t="shared" si="1"/>
        <v>0</v>
      </c>
      <c r="Q171" s="152">
        <v>1.35E-2</v>
      </c>
      <c r="R171" s="152">
        <f t="shared" si="2"/>
        <v>4.0500000000000001E-2</v>
      </c>
      <c r="S171" s="152">
        <v>0</v>
      </c>
      <c r="T171" s="152">
        <f t="shared" si="3"/>
        <v>0</v>
      </c>
      <c r="U171" s="153" t="s">
        <v>1</v>
      </c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54" t="s">
        <v>239</v>
      </c>
      <c r="AT171" s="154" t="s">
        <v>172</v>
      </c>
      <c r="AU171" s="154" t="s">
        <v>79</v>
      </c>
      <c r="AY171" s="17" t="s">
        <v>141</v>
      </c>
      <c r="BE171" s="155">
        <f t="shared" si="4"/>
        <v>0</v>
      </c>
      <c r="BF171" s="155">
        <f t="shared" si="5"/>
        <v>0</v>
      </c>
      <c r="BG171" s="155">
        <f t="shared" si="6"/>
        <v>0</v>
      </c>
      <c r="BH171" s="155">
        <f t="shared" si="7"/>
        <v>0</v>
      </c>
      <c r="BI171" s="155">
        <f t="shared" si="8"/>
        <v>0</v>
      </c>
      <c r="BJ171" s="17" t="s">
        <v>77</v>
      </c>
      <c r="BK171" s="155">
        <f t="shared" si="9"/>
        <v>0</v>
      </c>
      <c r="BL171" s="17" t="s">
        <v>227</v>
      </c>
      <c r="BM171" s="154" t="s">
        <v>460</v>
      </c>
    </row>
    <row r="172" spans="1:65" s="2" customFormat="1" ht="24.2" customHeight="1">
      <c r="A172" s="32"/>
      <c r="B172" s="142"/>
      <c r="C172" s="143" t="s">
        <v>7</v>
      </c>
      <c r="D172" s="143" t="s">
        <v>144</v>
      </c>
      <c r="E172" s="144" t="s">
        <v>261</v>
      </c>
      <c r="F172" s="145" t="s">
        <v>262</v>
      </c>
      <c r="G172" s="146" t="s">
        <v>233</v>
      </c>
      <c r="H172" s="147">
        <v>1</v>
      </c>
      <c r="I172" s="148"/>
      <c r="J172" s="149">
        <f t="shared" si="0"/>
        <v>0</v>
      </c>
      <c r="K172" s="145" t="s">
        <v>148</v>
      </c>
      <c r="L172" s="33"/>
      <c r="M172" s="150" t="s">
        <v>1</v>
      </c>
      <c r="N172" s="151" t="s">
        <v>34</v>
      </c>
      <c r="O172" s="58"/>
      <c r="P172" s="152">
        <f t="shared" si="1"/>
        <v>0</v>
      </c>
      <c r="Q172" s="152">
        <v>1.9210000000000001E-2</v>
      </c>
      <c r="R172" s="152">
        <f t="shared" si="2"/>
        <v>1.9210000000000001E-2</v>
      </c>
      <c r="S172" s="152">
        <v>0</v>
      </c>
      <c r="T172" s="152">
        <f t="shared" si="3"/>
        <v>0</v>
      </c>
      <c r="U172" s="153" t="s">
        <v>1</v>
      </c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54" t="s">
        <v>227</v>
      </c>
      <c r="AT172" s="154" t="s">
        <v>144</v>
      </c>
      <c r="AU172" s="154" t="s">
        <v>79</v>
      </c>
      <c r="AY172" s="17" t="s">
        <v>141</v>
      </c>
      <c r="BE172" s="155">
        <f t="shared" si="4"/>
        <v>0</v>
      </c>
      <c r="BF172" s="155">
        <f t="shared" si="5"/>
        <v>0</v>
      </c>
      <c r="BG172" s="155">
        <f t="shared" si="6"/>
        <v>0</v>
      </c>
      <c r="BH172" s="155">
        <f t="shared" si="7"/>
        <v>0</v>
      </c>
      <c r="BI172" s="155">
        <f t="shared" si="8"/>
        <v>0</v>
      </c>
      <c r="BJ172" s="17" t="s">
        <v>77</v>
      </c>
      <c r="BK172" s="155">
        <f t="shared" si="9"/>
        <v>0</v>
      </c>
      <c r="BL172" s="17" t="s">
        <v>227</v>
      </c>
      <c r="BM172" s="154" t="s">
        <v>461</v>
      </c>
    </row>
    <row r="173" spans="1:65" s="2" customFormat="1" ht="24.2" customHeight="1">
      <c r="A173" s="32"/>
      <c r="B173" s="142"/>
      <c r="C173" s="172" t="s">
        <v>256</v>
      </c>
      <c r="D173" s="172" t="s">
        <v>172</v>
      </c>
      <c r="E173" s="173" t="s">
        <v>265</v>
      </c>
      <c r="F173" s="174" t="s">
        <v>266</v>
      </c>
      <c r="G173" s="175" t="s">
        <v>238</v>
      </c>
      <c r="H173" s="176">
        <v>1</v>
      </c>
      <c r="I173" s="177"/>
      <c r="J173" s="178">
        <f t="shared" si="0"/>
        <v>0</v>
      </c>
      <c r="K173" s="174" t="s">
        <v>148</v>
      </c>
      <c r="L173" s="179"/>
      <c r="M173" s="180" t="s">
        <v>1</v>
      </c>
      <c r="N173" s="181" t="s">
        <v>34</v>
      </c>
      <c r="O173" s="58"/>
      <c r="P173" s="152">
        <f t="shared" si="1"/>
        <v>0</v>
      </c>
      <c r="Q173" s="152">
        <v>1.7600000000000001E-2</v>
      </c>
      <c r="R173" s="152">
        <f t="shared" si="2"/>
        <v>1.7600000000000001E-2</v>
      </c>
      <c r="S173" s="152">
        <v>0</v>
      </c>
      <c r="T173" s="152">
        <f t="shared" si="3"/>
        <v>0</v>
      </c>
      <c r="U173" s="153" t="s">
        <v>1</v>
      </c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54" t="s">
        <v>239</v>
      </c>
      <c r="AT173" s="154" t="s">
        <v>172</v>
      </c>
      <c r="AU173" s="154" t="s">
        <v>79</v>
      </c>
      <c r="AY173" s="17" t="s">
        <v>141</v>
      </c>
      <c r="BE173" s="155">
        <f t="shared" si="4"/>
        <v>0</v>
      </c>
      <c r="BF173" s="155">
        <f t="shared" si="5"/>
        <v>0</v>
      </c>
      <c r="BG173" s="155">
        <f t="shared" si="6"/>
        <v>0</v>
      </c>
      <c r="BH173" s="155">
        <f t="shared" si="7"/>
        <v>0</v>
      </c>
      <c r="BI173" s="155">
        <f t="shared" si="8"/>
        <v>0</v>
      </c>
      <c r="BJ173" s="17" t="s">
        <v>77</v>
      </c>
      <c r="BK173" s="155">
        <f t="shared" si="9"/>
        <v>0</v>
      </c>
      <c r="BL173" s="17" t="s">
        <v>227</v>
      </c>
      <c r="BM173" s="154" t="s">
        <v>462</v>
      </c>
    </row>
    <row r="174" spans="1:65" s="2" customFormat="1" ht="24.2" customHeight="1">
      <c r="A174" s="32"/>
      <c r="B174" s="142"/>
      <c r="C174" s="143" t="s">
        <v>260</v>
      </c>
      <c r="D174" s="143" t="s">
        <v>144</v>
      </c>
      <c r="E174" s="144" t="s">
        <v>269</v>
      </c>
      <c r="F174" s="145" t="s">
        <v>270</v>
      </c>
      <c r="G174" s="146" t="s">
        <v>238</v>
      </c>
      <c r="H174" s="147">
        <v>4</v>
      </c>
      <c r="I174" s="148"/>
      <c r="J174" s="149">
        <f t="shared" si="0"/>
        <v>0</v>
      </c>
      <c r="K174" s="145" t="s">
        <v>148</v>
      </c>
      <c r="L174" s="33"/>
      <c r="M174" s="150" t="s">
        <v>1</v>
      </c>
      <c r="N174" s="151" t="s">
        <v>34</v>
      </c>
      <c r="O174" s="58"/>
      <c r="P174" s="152">
        <f t="shared" si="1"/>
        <v>0</v>
      </c>
      <c r="Q174" s="152">
        <v>4.0000000000000003E-5</v>
      </c>
      <c r="R174" s="152">
        <f t="shared" si="2"/>
        <v>1.6000000000000001E-4</v>
      </c>
      <c r="S174" s="152">
        <v>0</v>
      </c>
      <c r="T174" s="152">
        <f t="shared" si="3"/>
        <v>0</v>
      </c>
      <c r="U174" s="153" t="s">
        <v>1</v>
      </c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54" t="s">
        <v>227</v>
      </c>
      <c r="AT174" s="154" t="s">
        <v>144</v>
      </c>
      <c r="AU174" s="154" t="s">
        <v>79</v>
      </c>
      <c r="AY174" s="17" t="s">
        <v>141</v>
      </c>
      <c r="BE174" s="155">
        <f t="shared" si="4"/>
        <v>0</v>
      </c>
      <c r="BF174" s="155">
        <f t="shared" si="5"/>
        <v>0</v>
      </c>
      <c r="BG174" s="155">
        <f t="shared" si="6"/>
        <v>0</v>
      </c>
      <c r="BH174" s="155">
        <f t="shared" si="7"/>
        <v>0</v>
      </c>
      <c r="BI174" s="155">
        <f t="shared" si="8"/>
        <v>0</v>
      </c>
      <c r="BJ174" s="17" t="s">
        <v>77</v>
      </c>
      <c r="BK174" s="155">
        <f t="shared" si="9"/>
        <v>0</v>
      </c>
      <c r="BL174" s="17" t="s">
        <v>227</v>
      </c>
      <c r="BM174" s="154" t="s">
        <v>463</v>
      </c>
    </row>
    <row r="175" spans="1:65" s="2" customFormat="1" ht="16.5" customHeight="1">
      <c r="A175" s="32"/>
      <c r="B175" s="142"/>
      <c r="C175" s="172" t="s">
        <v>264</v>
      </c>
      <c r="D175" s="172" t="s">
        <v>172</v>
      </c>
      <c r="E175" s="173" t="s">
        <v>273</v>
      </c>
      <c r="F175" s="174" t="s">
        <v>274</v>
      </c>
      <c r="G175" s="175" t="s">
        <v>238</v>
      </c>
      <c r="H175" s="176">
        <v>4</v>
      </c>
      <c r="I175" s="177"/>
      <c r="J175" s="178">
        <f t="shared" si="0"/>
        <v>0</v>
      </c>
      <c r="K175" s="174" t="s">
        <v>148</v>
      </c>
      <c r="L175" s="179"/>
      <c r="M175" s="180" t="s">
        <v>1</v>
      </c>
      <c r="N175" s="181" t="s">
        <v>34</v>
      </c>
      <c r="O175" s="58"/>
      <c r="P175" s="152">
        <f t="shared" si="1"/>
        <v>0</v>
      </c>
      <c r="Q175" s="152">
        <v>2.5000000000000001E-3</v>
      </c>
      <c r="R175" s="152">
        <f t="shared" si="2"/>
        <v>0.01</v>
      </c>
      <c r="S175" s="152">
        <v>0</v>
      </c>
      <c r="T175" s="152">
        <f t="shared" si="3"/>
        <v>0</v>
      </c>
      <c r="U175" s="153" t="s">
        <v>1</v>
      </c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54" t="s">
        <v>239</v>
      </c>
      <c r="AT175" s="154" t="s">
        <v>172</v>
      </c>
      <c r="AU175" s="154" t="s">
        <v>79</v>
      </c>
      <c r="AY175" s="17" t="s">
        <v>141</v>
      </c>
      <c r="BE175" s="155">
        <f t="shared" si="4"/>
        <v>0</v>
      </c>
      <c r="BF175" s="155">
        <f t="shared" si="5"/>
        <v>0</v>
      </c>
      <c r="BG175" s="155">
        <f t="shared" si="6"/>
        <v>0</v>
      </c>
      <c r="BH175" s="155">
        <f t="shared" si="7"/>
        <v>0</v>
      </c>
      <c r="BI175" s="155">
        <f t="shared" si="8"/>
        <v>0</v>
      </c>
      <c r="BJ175" s="17" t="s">
        <v>77</v>
      </c>
      <c r="BK175" s="155">
        <f t="shared" si="9"/>
        <v>0</v>
      </c>
      <c r="BL175" s="17" t="s">
        <v>227</v>
      </c>
      <c r="BM175" s="154" t="s">
        <v>464</v>
      </c>
    </row>
    <row r="176" spans="1:65" s="2" customFormat="1" ht="24.2" customHeight="1">
      <c r="A176" s="32"/>
      <c r="B176" s="142"/>
      <c r="C176" s="143" t="s">
        <v>268</v>
      </c>
      <c r="D176" s="143" t="s">
        <v>144</v>
      </c>
      <c r="E176" s="144" t="s">
        <v>277</v>
      </c>
      <c r="F176" s="145" t="s">
        <v>278</v>
      </c>
      <c r="G176" s="146" t="s">
        <v>181</v>
      </c>
      <c r="H176" s="147">
        <v>1</v>
      </c>
      <c r="I176" s="148"/>
      <c r="J176" s="149">
        <f t="shared" si="0"/>
        <v>0</v>
      </c>
      <c r="K176" s="145" t="s">
        <v>1</v>
      </c>
      <c r="L176" s="33"/>
      <c r="M176" s="150" t="s">
        <v>1</v>
      </c>
      <c r="N176" s="151" t="s">
        <v>34</v>
      </c>
      <c r="O176" s="58"/>
      <c r="P176" s="152">
        <f t="shared" si="1"/>
        <v>0</v>
      </c>
      <c r="Q176" s="152">
        <v>6.0000000000000002E-5</v>
      </c>
      <c r="R176" s="152">
        <f t="shared" si="2"/>
        <v>6.0000000000000002E-5</v>
      </c>
      <c r="S176" s="152">
        <v>0</v>
      </c>
      <c r="T176" s="152">
        <f t="shared" si="3"/>
        <v>0</v>
      </c>
      <c r="U176" s="153" t="s">
        <v>1</v>
      </c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54" t="s">
        <v>227</v>
      </c>
      <c r="AT176" s="154" t="s">
        <v>144</v>
      </c>
      <c r="AU176" s="154" t="s">
        <v>79</v>
      </c>
      <c r="AY176" s="17" t="s">
        <v>141</v>
      </c>
      <c r="BE176" s="155">
        <f t="shared" si="4"/>
        <v>0</v>
      </c>
      <c r="BF176" s="155">
        <f t="shared" si="5"/>
        <v>0</v>
      </c>
      <c r="BG176" s="155">
        <f t="shared" si="6"/>
        <v>0</v>
      </c>
      <c r="BH176" s="155">
        <f t="shared" si="7"/>
        <v>0</v>
      </c>
      <c r="BI176" s="155">
        <f t="shared" si="8"/>
        <v>0</v>
      </c>
      <c r="BJ176" s="17" t="s">
        <v>77</v>
      </c>
      <c r="BK176" s="155">
        <f t="shared" si="9"/>
        <v>0</v>
      </c>
      <c r="BL176" s="17" t="s">
        <v>227</v>
      </c>
      <c r="BM176" s="154" t="s">
        <v>465</v>
      </c>
    </row>
    <row r="177" spans="1:65" s="2" customFormat="1" ht="24.2" customHeight="1">
      <c r="A177" s="32"/>
      <c r="B177" s="142"/>
      <c r="C177" s="143" t="s">
        <v>272</v>
      </c>
      <c r="D177" s="143" t="s">
        <v>144</v>
      </c>
      <c r="E177" s="144" t="s">
        <v>281</v>
      </c>
      <c r="F177" s="145" t="s">
        <v>282</v>
      </c>
      <c r="G177" s="146" t="s">
        <v>199</v>
      </c>
      <c r="H177" s="147">
        <v>0.24</v>
      </c>
      <c r="I177" s="148"/>
      <c r="J177" s="149">
        <f t="shared" si="0"/>
        <v>0</v>
      </c>
      <c r="K177" s="145" t="s">
        <v>148</v>
      </c>
      <c r="L177" s="33"/>
      <c r="M177" s="150" t="s">
        <v>1</v>
      </c>
      <c r="N177" s="151" t="s">
        <v>34</v>
      </c>
      <c r="O177" s="58"/>
      <c r="P177" s="152">
        <f t="shared" si="1"/>
        <v>0</v>
      </c>
      <c r="Q177" s="152">
        <v>0</v>
      </c>
      <c r="R177" s="152">
        <f t="shared" si="2"/>
        <v>0</v>
      </c>
      <c r="S177" s="152">
        <v>0</v>
      </c>
      <c r="T177" s="152">
        <f t="shared" si="3"/>
        <v>0</v>
      </c>
      <c r="U177" s="153" t="s">
        <v>1</v>
      </c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R177" s="154" t="s">
        <v>227</v>
      </c>
      <c r="AT177" s="154" t="s">
        <v>144</v>
      </c>
      <c r="AU177" s="154" t="s">
        <v>79</v>
      </c>
      <c r="AY177" s="17" t="s">
        <v>141</v>
      </c>
      <c r="BE177" s="155">
        <f t="shared" si="4"/>
        <v>0</v>
      </c>
      <c r="BF177" s="155">
        <f t="shared" si="5"/>
        <v>0</v>
      </c>
      <c r="BG177" s="155">
        <f t="shared" si="6"/>
        <v>0</v>
      </c>
      <c r="BH177" s="155">
        <f t="shared" si="7"/>
        <v>0</v>
      </c>
      <c r="BI177" s="155">
        <f t="shared" si="8"/>
        <v>0</v>
      </c>
      <c r="BJ177" s="17" t="s">
        <v>77</v>
      </c>
      <c r="BK177" s="155">
        <f t="shared" si="9"/>
        <v>0</v>
      </c>
      <c r="BL177" s="17" t="s">
        <v>227</v>
      </c>
      <c r="BM177" s="154" t="s">
        <v>466</v>
      </c>
    </row>
    <row r="178" spans="1:65" s="12" customFormat="1" ht="22.9" customHeight="1">
      <c r="B178" s="129"/>
      <c r="D178" s="130" t="s">
        <v>68</v>
      </c>
      <c r="E178" s="140" t="s">
        <v>284</v>
      </c>
      <c r="F178" s="140" t="s">
        <v>285</v>
      </c>
      <c r="I178" s="132"/>
      <c r="J178" s="141">
        <f>BK178</f>
        <v>0</v>
      </c>
      <c r="L178" s="129"/>
      <c r="M178" s="134"/>
      <c r="N178" s="135"/>
      <c r="O178" s="135"/>
      <c r="P178" s="136">
        <f>SUM(P179:P182)</f>
        <v>0</v>
      </c>
      <c r="Q178" s="135"/>
      <c r="R178" s="136">
        <f>SUM(R179:R182)</f>
        <v>2.955E-2</v>
      </c>
      <c r="S178" s="135"/>
      <c r="T178" s="136">
        <f>SUM(T179:T182)</f>
        <v>0</v>
      </c>
      <c r="U178" s="137"/>
      <c r="AR178" s="130" t="s">
        <v>79</v>
      </c>
      <c r="AT178" s="138" t="s">
        <v>68</v>
      </c>
      <c r="AU178" s="138" t="s">
        <v>77</v>
      </c>
      <c r="AY178" s="130" t="s">
        <v>141</v>
      </c>
      <c r="BK178" s="139">
        <f>SUM(BK179:BK182)</f>
        <v>0</v>
      </c>
    </row>
    <row r="179" spans="1:65" s="2" customFormat="1" ht="33" customHeight="1">
      <c r="A179" s="32"/>
      <c r="B179" s="142"/>
      <c r="C179" s="143" t="s">
        <v>276</v>
      </c>
      <c r="D179" s="143" t="s">
        <v>144</v>
      </c>
      <c r="E179" s="144" t="s">
        <v>287</v>
      </c>
      <c r="F179" s="145" t="s">
        <v>288</v>
      </c>
      <c r="G179" s="146" t="s">
        <v>233</v>
      </c>
      <c r="H179" s="147">
        <v>3</v>
      </c>
      <c r="I179" s="148"/>
      <c r="J179" s="149">
        <f>ROUND(I179*H179,2)</f>
        <v>0</v>
      </c>
      <c r="K179" s="145" t="s">
        <v>148</v>
      </c>
      <c r="L179" s="33"/>
      <c r="M179" s="150" t="s">
        <v>1</v>
      </c>
      <c r="N179" s="151" t="s">
        <v>34</v>
      </c>
      <c r="O179" s="58"/>
      <c r="P179" s="152">
        <f>O179*H179</f>
        <v>0</v>
      </c>
      <c r="Q179" s="152">
        <v>9.1999999999999998E-3</v>
      </c>
      <c r="R179" s="152">
        <f>Q179*H179</f>
        <v>2.76E-2</v>
      </c>
      <c r="S179" s="152">
        <v>0</v>
      </c>
      <c r="T179" s="152">
        <f>S179*H179</f>
        <v>0</v>
      </c>
      <c r="U179" s="153" t="s">
        <v>1</v>
      </c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154" t="s">
        <v>227</v>
      </c>
      <c r="AT179" s="154" t="s">
        <v>144</v>
      </c>
      <c r="AU179" s="154" t="s">
        <v>79</v>
      </c>
      <c r="AY179" s="17" t="s">
        <v>141</v>
      </c>
      <c r="BE179" s="155">
        <f>IF(N179="základní",J179,0)</f>
        <v>0</v>
      </c>
      <c r="BF179" s="155">
        <f>IF(N179="snížená",J179,0)</f>
        <v>0</v>
      </c>
      <c r="BG179" s="155">
        <f>IF(N179="zákl. přenesená",J179,0)</f>
        <v>0</v>
      </c>
      <c r="BH179" s="155">
        <f>IF(N179="sníž. přenesená",J179,0)</f>
        <v>0</v>
      </c>
      <c r="BI179" s="155">
        <f>IF(N179="nulová",J179,0)</f>
        <v>0</v>
      </c>
      <c r="BJ179" s="17" t="s">
        <v>77</v>
      </c>
      <c r="BK179" s="155">
        <f>ROUND(I179*H179,2)</f>
        <v>0</v>
      </c>
      <c r="BL179" s="17" t="s">
        <v>227</v>
      </c>
      <c r="BM179" s="154" t="s">
        <v>467</v>
      </c>
    </row>
    <row r="180" spans="1:65" s="2" customFormat="1" ht="16.5" customHeight="1">
      <c r="A180" s="32"/>
      <c r="B180" s="142"/>
      <c r="C180" s="143" t="s">
        <v>280</v>
      </c>
      <c r="D180" s="143" t="s">
        <v>144</v>
      </c>
      <c r="E180" s="144" t="s">
        <v>291</v>
      </c>
      <c r="F180" s="145" t="s">
        <v>292</v>
      </c>
      <c r="G180" s="146" t="s">
        <v>233</v>
      </c>
      <c r="H180" s="147">
        <v>3</v>
      </c>
      <c r="I180" s="148"/>
      <c r="J180" s="149">
        <f>ROUND(I180*H180,2)</f>
        <v>0</v>
      </c>
      <c r="K180" s="145" t="s">
        <v>148</v>
      </c>
      <c r="L180" s="33"/>
      <c r="M180" s="150" t="s">
        <v>1</v>
      </c>
      <c r="N180" s="151" t="s">
        <v>34</v>
      </c>
      <c r="O180" s="58"/>
      <c r="P180" s="152">
        <f>O180*H180</f>
        <v>0</v>
      </c>
      <c r="Q180" s="152">
        <v>1.4999999999999999E-4</v>
      </c>
      <c r="R180" s="152">
        <f>Q180*H180</f>
        <v>4.4999999999999999E-4</v>
      </c>
      <c r="S180" s="152">
        <v>0</v>
      </c>
      <c r="T180" s="152">
        <f>S180*H180</f>
        <v>0</v>
      </c>
      <c r="U180" s="153" t="s">
        <v>1</v>
      </c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54" t="s">
        <v>227</v>
      </c>
      <c r="AT180" s="154" t="s">
        <v>144</v>
      </c>
      <c r="AU180" s="154" t="s">
        <v>79</v>
      </c>
      <c r="AY180" s="17" t="s">
        <v>141</v>
      </c>
      <c r="BE180" s="155">
        <f>IF(N180="základní",J180,0)</f>
        <v>0</v>
      </c>
      <c r="BF180" s="155">
        <f>IF(N180="snížená",J180,0)</f>
        <v>0</v>
      </c>
      <c r="BG180" s="155">
        <f>IF(N180="zákl. přenesená",J180,0)</f>
        <v>0</v>
      </c>
      <c r="BH180" s="155">
        <f>IF(N180="sníž. přenesená",J180,0)</f>
        <v>0</v>
      </c>
      <c r="BI180" s="155">
        <f>IF(N180="nulová",J180,0)</f>
        <v>0</v>
      </c>
      <c r="BJ180" s="17" t="s">
        <v>77</v>
      </c>
      <c r="BK180" s="155">
        <f>ROUND(I180*H180,2)</f>
        <v>0</v>
      </c>
      <c r="BL180" s="17" t="s">
        <v>227</v>
      </c>
      <c r="BM180" s="154" t="s">
        <v>468</v>
      </c>
    </row>
    <row r="181" spans="1:65" s="2" customFormat="1" ht="16.5" customHeight="1">
      <c r="A181" s="32"/>
      <c r="B181" s="142"/>
      <c r="C181" s="143" t="s">
        <v>286</v>
      </c>
      <c r="D181" s="143" t="s">
        <v>144</v>
      </c>
      <c r="E181" s="144" t="s">
        <v>295</v>
      </c>
      <c r="F181" s="145" t="s">
        <v>296</v>
      </c>
      <c r="G181" s="146" t="s">
        <v>233</v>
      </c>
      <c r="H181" s="147">
        <v>3</v>
      </c>
      <c r="I181" s="148"/>
      <c r="J181" s="149">
        <f>ROUND(I181*H181,2)</f>
        <v>0</v>
      </c>
      <c r="K181" s="145" t="s">
        <v>148</v>
      </c>
      <c r="L181" s="33"/>
      <c r="M181" s="150" t="s">
        <v>1</v>
      </c>
      <c r="N181" s="151" t="s">
        <v>34</v>
      </c>
      <c r="O181" s="58"/>
      <c r="P181" s="152">
        <f>O181*H181</f>
        <v>0</v>
      </c>
      <c r="Q181" s="152">
        <v>5.0000000000000001E-4</v>
      </c>
      <c r="R181" s="152">
        <f>Q181*H181</f>
        <v>1.5E-3</v>
      </c>
      <c r="S181" s="152">
        <v>0</v>
      </c>
      <c r="T181" s="152">
        <f>S181*H181</f>
        <v>0</v>
      </c>
      <c r="U181" s="153" t="s">
        <v>1</v>
      </c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154" t="s">
        <v>227</v>
      </c>
      <c r="AT181" s="154" t="s">
        <v>144</v>
      </c>
      <c r="AU181" s="154" t="s">
        <v>79</v>
      </c>
      <c r="AY181" s="17" t="s">
        <v>141</v>
      </c>
      <c r="BE181" s="155">
        <f>IF(N181="základní",J181,0)</f>
        <v>0</v>
      </c>
      <c r="BF181" s="155">
        <f>IF(N181="snížená",J181,0)</f>
        <v>0</v>
      </c>
      <c r="BG181" s="155">
        <f>IF(N181="zákl. přenesená",J181,0)</f>
        <v>0</v>
      </c>
      <c r="BH181" s="155">
        <f>IF(N181="sníž. přenesená",J181,0)</f>
        <v>0</v>
      </c>
      <c r="BI181" s="155">
        <f>IF(N181="nulová",J181,0)</f>
        <v>0</v>
      </c>
      <c r="BJ181" s="17" t="s">
        <v>77</v>
      </c>
      <c r="BK181" s="155">
        <f>ROUND(I181*H181,2)</f>
        <v>0</v>
      </c>
      <c r="BL181" s="17" t="s">
        <v>227</v>
      </c>
      <c r="BM181" s="154" t="s">
        <v>469</v>
      </c>
    </row>
    <row r="182" spans="1:65" s="2" customFormat="1" ht="24.2" customHeight="1">
      <c r="A182" s="32"/>
      <c r="B182" s="142"/>
      <c r="C182" s="143" t="s">
        <v>290</v>
      </c>
      <c r="D182" s="143" t="s">
        <v>144</v>
      </c>
      <c r="E182" s="144" t="s">
        <v>298</v>
      </c>
      <c r="F182" s="145" t="s">
        <v>299</v>
      </c>
      <c r="G182" s="146" t="s">
        <v>199</v>
      </c>
      <c r="H182" s="147">
        <v>0.03</v>
      </c>
      <c r="I182" s="148"/>
      <c r="J182" s="149">
        <f>ROUND(I182*H182,2)</f>
        <v>0</v>
      </c>
      <c r="K182" s="145" t="s">
        <v>148</v>
      </c>
      <c r="L182" s="33"/>
      <c r="M182" s="150" t="s">
        <v>1</v>
      </c>
      <c r="N182" s="151" t="s">
        <v>34</v>
      </c>
      <c r="O182" s="58"/>
      <c r="P182" s="152">
        <f>O182*H182</f>
        <v>0</v>
      </c>
      <c r="Q182" s="152">
        <v>0</v>
      </c>
      <c r="R182" s="152">
        <f>Q182*H182</f>
        <v>0</v>
      </c>
      <c r="S182" s="152">
        <v>0</v>
      </c>
      <c r="T182" s="152">
        <f>S182*H182</f>
        <v>0</v>
      </c>
      <c r="U182" s="153" t="s">
        <v>1</v>
      </c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R182" s="154" t="s">
        <v>227</v>
      </c>
      <c r="AT182" s="154" t="s">
        <v>144</v>
      </c>
      <c r="AU182" s="154" t="s">
        <v>79</v>
      </c>
      <c r="AY182" s="17" t="s">
        <v>141</v>
      </c>
      <c r="BE182" s="155">
        <f>IF(N182="základní",J182,0)</f>
        <v>0</v>
      </c>
      <c r="BF182" s="155">
        <f>IF(N182="snížená",J182,0)</f>
        <v>0</v>
      </c>
      <c r="BG182" s="155">
        <f>IF(N182="zákl. přenesená",J182,0)</f>
        <v>0</v>
      </c>
      <c r="BH182" s="155">
        <f>IF(N182="sníž. přenesená",J182,0)</f>
        <v>0</v>
      </c>
      <c r="BI182" s="155">
        <f>IF(N182="nulová",J182,0)</f>
        <v>0</v>
      </c>
      <c r="BJ182" s="17" t="s">
        <v>77</v>
      </c>
      <c r="BK182" s="155">
        <f>ROUND(I182*H182,2)</f>
        <v>0</v>
      </c>
      <c r="BL182" s="17" t="s">
        <v>227</v>
      </c>
      <c r="BM182" s="154" t="s">
        <v>470</v>
      </c>
    </row>
    <row r="183" spans="1:65" s="12" customFormat="1" ht="22.9" customHeight="1">
      <c r="B183" s="129"/>
      <c r="D183" s="130" t="s">
        <v>68</v>
      </c>
      <c r="E183" s="140" t="s">
        <v>301</v>
      </c>
      <c r="F183" s="140" t="s">
        <v>302</v>
      </c>
      <c r="I183" s="132"/>
      <c r="J183" s="141">
        <f>BK183</f>
        <v>0</v>
      </c>
      <c r="L183" s="129"/>
      <c r="M183" s="134"/>
      <c r="N183" s="135"/>
      <c r="O183" s="135"/>
      <c r="P183" s="136">
        <f>P184</f>
        <v>0</v>
      </c>
      <c r="Q183" s="135"/>
      <c r="R183" s="136">
        <f>R184</f>
        <v>0</v>
      </c>
      <c r="S183" s="135"/>
      <c r="T183" s="136">
        <f>T184</f>
        <v>0</v>
      </c>
      <c r="U183" s="137"/>
      <c r="AR183" s="130" t="s">
        <v>79</v>
      </c>
      <c r="AT183" s="138" t="s">
        <v>68</v>
      </c>
      <c r="AU183" s="138" t="s">
        <v>77</v>
      </c>
      <c r="AY183" s="130" t="s">
        <v>141</v>
      </c>
      <c r="BK183" s="139">
        <f>BK184</f>
        <v>0</v>
      </c>
    </row>
    <row r="184" spans="1:65" s="2" customFormat="1" ht="16.5" customHeight="1">
      <c r="A184" s="32"/>
      <c r="B184" s="142"/>
      <c r="C184" s="143" t="s">
        <v>294</v>
      </c>
      <c r="D184" s="143" t="s">
        <v>144</v>
      </c>
      <c r="E184" s="144" t="s">
        <v>304</v>
      </c>
      <c r="F184" s="145" t="s">
        <v>305</v>
      </c>
      <c r="G184" s="146" t="s">
        <v>181</v>
      </c>
      <c r="H184" s="147">
        <v>1</v>
      </c>
      <c r="I184" s="148"/>
      <c r="J184" s="149">
        <f>ROUND(I184*H184,2)</f>
        <v>0</v>
      </c>
      <c r="K184" s="145" t="s">
        <v>1</v>
      </c>
      <c r="L184" s="33"/>
      <c r="M184" s="150" t="s">
        <v>1</v>
      </c>
      <c r="N184" s="151" t="s">
        <v>34</v>
      </c>
      <c r="O184" s="58"/>
      <c r="P184" s="152">
        <f>O184*H184</f>
        <v>0</v>
      </c>
      <c r="Q184" s="152">
        <v>0</v>
      </c>
      <c r="R184" s="152">
        <f>Q184*H184</f>
        <v>0</v>
      </c>
      <c r="S184" s="152">
        <v>0</v>
      </c>
      <c r="T184" s="152">
        <f>S184*H184</f>
        <v>0</v>
      </c>
      <c r="U184" s="153" t="s">
        <v>1</v>
      </c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154" t="s">
        <v>227</v>
      </c>
      <c r="AT184" s="154" t="s">
        <v>144</v>
      </c>
      <c r="AU184" s="154" t="s">
        <v>79</v>
      </c>
      <c r="AY184" s="17" t="s">
        <v>141</v>
      </c>
      <c r="BE184" s="155">
        <f>IF(N184="základní",J184,0)</f>
        <v>0</v>
      </c>
      <c r="BF184" s="155">
        <f>IF(N184="snížená",J184,0)</f>
        <v>0</v>
      </c>
      <c r="BG184" s="155">
        <f>IF(N184="zákl. přenesená",J184,0)</f>
        <v>0</v>
      </c>
      <c r="BH184" s="155">
        <f>IF(N184="sníž. přenesená",J184,0)</f>
        <v>0</v>
      </c>
      <c r="BI184" s="155">
        <f>IF(N184="nulová",J184,0)</f>
        <v>0</v>
      </c>
      <c r="BJ184" s="17" t="s">
        <v>77</v>
      </c>
      <c r="BK184" s="155">
        <f>ROUND(I184*H184,2)</f>
        <v>0</v>
      </c>
      <c r="BL184" s="17" t="s">
        <v>227</v>
      </c>
      <c r="BM184" s="154" t="s">
        <v>471</v>
      </c>
    </row>
    <row r="185" spans="1:65" s="12" customFormat="1" ht="22.9" customHeight="1">
      <c r="B185" s="129"/>
      <c r="D185" s="130" t="s">
        <v>68</v>
      </c>
      <c r="E185" s="140" t="s">
        <v>307</v>
      </c>
      <c r="F185" s="140" t="s">
        <v>308</v>
      </c>
      <c r="I185" s="132"/>
      <c r="J185" s="141">
        <f>BK185</f>
        <v>0</v>
      </c>
      <c r="L185" s="129"/>
      <c r="M185" s="134"/>
      <c r="N185" s="135"/>
      <c r="O185" s="135"/>
      <c r="P185" s="136">
        <f>SUM(P186:P188)</f>
        <v>0</v>
      </c>
      <c r="Q185" s="135"/>
      <c r="R185" s="136">
        <f>SUM(R186:R188)</f>
        <v>7.7039999999999997E-2</v>
      </c>
      <c r="S185" s="135"/>
      <c r="T185" s="136">
        <f>SUM(T186:T188)</f>
        <v>6.0720000000000003E-2</v>
      </c>
      <c r="U185" s="137"/>
      <c r="AR185" s="130" t="s">
        <v>79</v>
      </c>
      <c r="AT185" s="138" t="s">
        <v>68</v>
      </c>
      <c r="AU185" s="138" t="s">
        <v>77</v>
      </c>
      <c r="AY185" s="130" t="s">
        <v>141</v>
      </c>
      <c r="BK185" s="139">
        <f>SUM(BK186:BK188)</f>
        <v>0</v>
      </c>
    </row>
    <row r="186" spans="1:65" s="2" customFormat="1" ht="24.2" customHeight="1">
      <c r="A186" s="32"/>
      <c r="B186" s="142"/>
      <c r="C186" s="143" t="s">
        <v>239</v>
      </c>
      <c r="D186" s="143" t="s">
        <v>144</v>
      </c>
      <c r="E186" s="144" t="s">
        <v>310</v>
      </c>
      <c r="F186" s="145" t="s">
        <v>311</v>
      </c>
      <c r="G186" s="146" t="s">
        <v>170</v>
      </c>
      <c r="H186" s="147">
        <v>12</v>
      </c>
      <c r="I186" s="148"/>
      <c r="J186" s="149">
        <f>ROUND(I186*H186,2)</f>
        <v>0</v>
      </c>
      <c r="K186" s="145" t="s">
        <v>1</v>
      </c>
      <c r="L186" s="33"/>
      <c r="M186" s="150" t="s">
        <v>1</v>
      </c>
      <c r="N186" s="151" t="s">
        <v>34</v>
      </c>
      <c r="O186" s="58"/>
      <c r="P186" s="152">
        <f>O186*H186</f>
        <v>0</v>
      </c>
      <c r="Q186" s="152">
        <v>6.4200000000000004E-3</v>
      </c>
      <c r="R186" s="152">
        <f>Q186*H186</f>
        <v>7.7039999999999997E-2</v>
      </c>
      <c r="S186" s="152">
        <v>5.0600000000000003E-3</v>
      </c>
      <c r="T186" s="152">
        <f>S186*H186</f>
        <v>6.0720000000000003E-2</v>
      </c>
      <c r="U186" s="153" t="s">
        <v>1</v>
      </c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154" t="s">
        <v>227</v>
      </c>
      <c r="AT186" s="154" t="s">
        <v>144</v>
      </c>
      <c r="AU186" s="154" t="s">
        <v>79</v>
      </c>
      <c r="AY186" s="17" t="s">
        <v>141</v>
      </c>
      <c r="BE186" s="155">
        <f>IF(N186="základní",J186,0)</f>
        <v>0</v>
      </c>
      <c r="BF186" s="155">
        <f>IF(N186="snížená",J186,0)</f>
        <v>0</v>
      </c>
      <c r="BG186" s="155">
        <f>IF(N186="zákl. přenesená",J186,0)</f>
        <v>0</v>
      </c>
      <c r="BH186" s="155">
        <f>IF(N186="sníž. přenesená",J186,0)</f>
        <v>0</v>
      </c>
      <c r="BI186" s="155">
        <f>IF(N186="nulová",J186,0)</f>
        <v>0</v>
      </c>
      <c r="BJ186" s="17" t="s">
        <v>77</v>
      </c>
      <c r="BK186" s="155">
        <f>ROUND(I186*H186,2)</f>
        <v>0</v>
      </c>
      <c r="BL186" s="17" t="s">
        <v>227</v>
      </c>
      <c r="BM186" s="154" t="s">
        <v>472</v>
      </c>
    </row>
    <row r="187" spans="1:65" s="13" customFormat="1" ht="22.5">
      <c r="B187" s="156"/>
      <c r="D187" s="157" t="s">
        <v>151</v>
      </c>
      <c r="E187" s="158" t="s">
        <v>1</v>
      </c>
      <c r="F187" s="159" t="s">
        <v>313</v>
      </c>
      <c r="H187" s="158" t="s">
        <v>1</v>
      </c>
      <c r="I187" s="160"/>
      <c r="L187" s="156"/>
      <c r="M187" s="161"/>
      <c r="N187" s="162"/>
      <c r="O187" s="162"/>
      <c r="P187" s="162"/>
      <c r="Q187" s="162"/>
      <c r="R187" s="162"/>
      <c r="S187" s="162"/>
      <c r="T187" s="162"/>
      <c r="U187" s="163"/>
      <c r="AT187" s="158" t="s">
        <v>151</v>
      </c>
      <c r="AU187" s="158" t="s">
        <v>79</v>
      </c>
      <c r="AV187" s="13" t="s">
        <v>77</v>
      </c>
      <c r="AW187" s="13" t="s">
        <v>26</v>
      </c>
      <c r="AX187" s="13" t="s">
        <v>69</v>
      </c>
      <c r="AY187" s="158" t="s">
        <v>141</v>
      </c>
    </row>
    <row r="188" spans="1:65" s="14" customFormat="1">
      <c r="B188" s="164"/>
      <c r="D188" s="157" t="s">
        <v>151</v>
      </c>
      <c r="E188" s="165" t="s">
        <v>1</v>
      </c>
      <c r="F188" s="166" t="s">
        <v>473</v>
      </c>
      <c r="H188" s="167">
        <v>12</v>
      </c>
      <c r="I188" s="168"/>
      <c r="L188" s="164"/>
      <c r="M188" s="169"/>
      <c r="N188" s="170"/>
      <c r="O188" s="170"/>
      <c r="P188" s="170"/>
      <c r="Q188" s="170"/>
      <c r="R188" s="170"/>
      <c r="S188" s="170"/>
      <c r="T188" s="170"/>
      <c r="U188" s="171"/>
      <c r="AT188" s="165" t="s">
        <v>151</v>
      </c>
      <c r="AU188" s="165" t="s">
        <v>79</v>
      </c>
      <c r="AV188" s="14" t="s">
        <v>79</v>
      </c>
      <c r="AW188" s="14" t="s">
        <v>26</v>
      </c>
      <c r="AX188" s="14" t="s">
        <v>77</v>
      </c>
      <c r="AY188" s="165" t="s">
        <v>141</v>
      </c>
    </row>
    <row r="189" spans="1:65" s="12" customFormat="1" ht="22.9" customHeight="1">
      <c r="B189" s="129"/>
      <c r="D189" s="130" t="s">
        <v>68</v>
      </c>
      <c r="E189" s="140" t="s">
        <v>315</v>
      </c>
      <c r="F189" s="140" t="s">
        <v>316</v>
      </c>
      <c r="I189" s="132"/>
      <c r="J189" s="141">
        <f>BK189</f>
        <v>0</v>
      </c>
      <c r="L189" s="129"/>
      <c r="M189" s="134"/>
      <c r="N189" s="135"/>
      <c r="O189" s="135"/>
      <c r="P189" s="136">
        <f>SUM(P190:P198)</f>
        <v>0</v>
      </c>
      <c r="Q189" s="135"/>
      <c r="R189" s="136">
        <f>SUM(R190:R198)</f>
        <v>0.45039489999999999</v>
      </c>
      <c r="S189" s="135"/>
      <c r="T189" s="136">
        <f>SUM(T190:T198)</f>
        <v>0</v>
      </c>
      <c r="U189" s="137"/>
      <c r="AR189" s="130" t="s">
        <v>79</v>
      </c>
      <c r="AT189" s="138" t="s">
        <v>68</v>
      </c>
      <c r="AU189" s="138" t="s">
        <v>77</v>
      </c>
      <c r="AY189" s="130" t="s">
        <v>141</v>
      </c>
      <c r="BK189" s="139">
        <f>SUM(BK190:BK198)</f>
        <v>0</v>
      </c>
    </row>
    <row r="190" spans="1:65" s="2" customFormat="1" ht="16.5" customHeight="1">
      <c r="A190" s="32"/>
      <c r="B190" s="142"/>
      <c r="C190" s="143" t="s">
        <v>303</v>
      </c>
      <c r="D190" s="143" t="s">
        <v>144</v>
      </c>
      <c r="E190" s="144" t="s">
        <v>318</v>
      </c>
      <c r="F190" s="145" t="s">
        <v>319</v>
      </c>
      <c r="G190" s="146" t="s">
        <v>147</v>
      </c>
      <c r="H190" s="147">
        <v>12.67</v>
      </c>
      <c r="I190" s="148"/>
      <c r="J190" s="149">
        <f>ROUND(I190*H190,2)</f>
        <v>0</v>
      </c>
      <c r="K190" s="145" t="s">
        <v>148</v>
      </c>
      <c r="L190" s="33"/>
      <c r="M190" s="150" t="s">
        <v>1</v>
      </c>
      <c r="N190" s="151" t="s">
        <v>34</v>
      </c>
      <c r="O190" s="58"/>
      <c r="P190" s="152">
        <f>O190*H190</f>
        <v>0</v>
      </c>
      <c r="Q190" s="152">
        <v>0</v>
      </c>
      <c r="R190" s="152">
        <f>Q190*H190</f>
        <v>0</v>
      </c>
      <c r="S190" s="152">
        <v>0</v>
      </c>
      <c r="T190" s="152">
        <f>S190*H190</f>
        <v>0</v>
      </c>
      <c r="U190" s="153" t="s">
        <v>1</v>
      </c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154" t="s">
        <v>227</v>
      </c>
      <c r="AT190" s="154" t="s">
        <v>144</v>
      </c>
      <c r="AU190" s="154" t="s">
        <v>79</v>
      </c>
      <c r="AY190" s="17" t="s">
        <v>141</v>
      </c>
      <c r="BE190" s="155">
        <f>IF(N190="základní",J190,0)</f>
        <v>0</v>
      </c>
      <c r="BF190" s="155">
        <f>IF(N190="snížená",J190,0)</f>
        <v>0</v>
      </c>
      <c r="BG190" s="155">
        <f>IF(N190="zákl. přenesená",J190,0)</f>
        <v>0</v>
      </c>
      <c r="BH190" s="155">
        <f>IF(N190="sníž. přenesená",J190,0)</f>
        <v>0</v>
      </c>
      <c r="BI190" s="155">
        <f>IF(N190="nulová",J190,0)</f>
        <v>0</v>
      </c>
      <c r="BJ190" s="17" t="s">
        <v>77</v>
      </c>
      <c r="BK190" s="155">
        <f>ROUND(I190*H190,2)</f>
        <v>0</v>
      </c>
      <c r="BL190" s="17" t="s">
        <v>227</v>
      </c>
      <c r="BM190" s="154" t="s">
        <v>474</v>
      </c>
    </row>
    <row r="191" spans="1:65" s="2" customFormat="1" ht="16.5" customHeight="1">
      <c r="A191" s="32"/>
      <c r="B191" s="142"/>
      <c r="C191" s="143" t="s">
        <v>309</v>
      </c>
      <c r="D191" s="143" t="s">
        <v>144</v>
      </c>
      <c r="E191" s="144" t="s">
        <v>322</v>
      </c>
      <c r="F191" s="145" t="s">
        <v>323</v>
      </c>
      <c r="G191" s="146" t="s">
        <v>147</v>
      </c>
      <c r="H191" s="147">
        <v>12.67</v>
      </c>
      <c r="I191" s="148"/>
      <c r="J191" s="149">
        <f>ROUND(I191*H191,2)</f>
        <v>0</v>
      </c>
      <c r="K191" s="145" t="s">
        <v>148</v>
      </c>
      <c r="L191" s="33"/>
      <c r="M191" s="150" t="s">
        <v>1</v>
      </c>
      <c r="N191" s="151" t="s">
        <v>34</v>
      </c>
      <c r="O191" s="58"/>
      <c r="P191" s="152">
        <f>O191*H191</f>
        <v>0</v>
      </c>
      <c r="Q191" s="152">
        <v>2.9999999999999997E-4</v>
      </c>
      <c r="R191" s="152">
        <f>Q191*H191</f>
        <v>3.8009999999999997E-3</v>
      </c>
      <c r="S191" s="152">
        <v>0</v>
      </c>
      <c r="T191" s="152">
        <f>S191*H191</f>
        <v>0</v>
      </c>
      <c r="U191" s="153" t="s">
        <v>1</v>
      </c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154" t="s">
        <v>227</v>
      </c>
      <c r="AT191" s="154" t="s">
        <v>144</v>
      </c>
      <c r="AU191" s="154" t="s">
        <v>79</v>
      </c>
      <c r="AY191" s="17" t="s">
        <v>141</v>
      </c>
      <c r="BE191" s="155">
        <f>IF(N191="základní",J191,0)</f>
        <v>0</v>
      </c>
      <c r="BF191" s="155">
        <f>IF(N191="snížená",J191,0)</f>
        <v>0</v>
      </c>
      <c r="BG191" s="155">
        <f>IF(N191="zákl. přenesená",J191,0)</f>
        <v>0</v>
      </c>
      <c r="BH191" s="155">
        <f>IF(N191="sníž. přenesená",J191,0)</f>
        <v>0</v>
      </c>
      <c r="BI191" s="155">
        <f>IF(N191="nulová",J191,0)</f>
        <v>0</v>
      </c>
      <c r="BJ191" s="17" t="s">
        <v>77</v>
      </c>
      <c r="BK191" s="155">
        <f>ROUND(I191*H191,2)</f>
        <v>0</v>
      </c>
      <c r="BL191" s="17" t="s">
        <v>227</v>
      </c>
      <c r="BM191" s="154" t="s">
        <v>475</v>
      </c>
    </row>
    <row r="192" spans="1:65" s="2" customFormat="1" ht="21.75" customHeight="1">
      <c r="A192" s="32"/>
      <c r="B192" s="142"/>
      <c r="C192" s="143" t="s">
        <v>317</v>
      </c>
      <c r="D192" s="143" t="s">
        <v>144</v>
      </c>
      <c r="E192" s="144" t="s">
        <v>326</v>
      </c>
      <c r="F192" s="145" t="s">
        <v>327</v>
      </c>
      <c r="G192" s="146" t="s">
        <v>147</v>
      </c>
      <c r="H192" s="147">
        <v>12.67</v>
      </c>
      <c r="I192" s="148"/>
      <c r="J192" s="149">
        <f>ROUND(I192*H192,2)</f>
        <v>0</v>
      </c>
      <c r="K192" s="145" t="s">
        <v>148</v>
      </c>
      <c r="L192" s="33"/>
      <c r="M192" s="150" t="s">
        <v>1</v>
      </c>
      <c r="N192" s="151" t="s">
        <v>34</v>
      </c>
      <c r="O192" s="58"/>
      <c r="P192" s="152">
        <f>O192*H192</f>
        <v>0</v>
      </c>
      <c r="Q192" s="152">
        <v>4.5500000000000002E-3</v>
      </c>
      <c r="R192" s="152">
        <f>Q192*H192</f>
        <v>5.7648500000000005E-2</v>
      </c>
      <c r="S192" s="152">
        <v>0</v>
      </c>
      <c r="T192" s="152">
        <f>S192*H192</f>
        <v>0</v>
      </c>
      <c r="U192" s="153" t="s">
        <v>1</v>
      </c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154" t="s">
        <v>227</v>
      </c>
      <c r="AT192" s="154" t="s">
        <v>144</v>
      </c>
      <c r="AU192" s="154" t="s">
        <v>79</v>
      </c>
      <c r="AY192" s="17" t="s">
        <v>141</v>
      </c>
      <c r="BE192" s="155">
        <f>IF(N192="základní",J192,0)</f>
        <v>0</v>
      </c>
      <c r="BF192" s="155">
        <f>IF(N192="snížená",J192,0)</f>
        <v>0</v>
      </c>
      <c r="BG192" s="155">
        <f>IF(N192="zákl. přenesená",J192,0)</f>
        <v>0</v>
      </c>
      <c r="BH192" s="155">
        <f>IF(N192="sníž. přenesená",J192,0)</f>
        <v>0</v>
      </c>
      <c r="BI192" s="155">
        <f>IF(N192="nulová",J192,0)</f>
        <v>0</v>
      </c>
      <c r="BJ192" s="17" t="s">
        <v>77</v>
      </c>
      <c r="BK192" s="155">
        <f>ROUND(I192*H192,2)</f>
        <v>0</v>
      </c>
      <c r="BL192" s="17" t="s">
        <v>227</v>
      </c>
      <c r="BM192" s="154" t="s">
        <v>476</v>
      </c>
    </row>
    <row r="193" spans="1:65" s="2" customFormat="1" ht="37.9" customHeight="1">
      <c r="A193" s="32"/>
      <c r="B193" s="142"/>
      <c r="C193" s="143" t="s">
        <v>321</v>
      </c>
      <c r="D193" s="143" t="s">
        <v>144</v>
      </c>
      <c r="E193" s="144" t="s">
        <v>330</v>
      </c>
      <c r="F193" s="145" t="s">
        <v>331</v>
      </c>
      <c r="G193" s="146" t="s">
        <v>147</v>
      </c>
      <c r="H193" s="147">
        <v>12.67</v>
      </c>
      <c r="I193" s="148"/>
      <c r="J193" s="149">
        <f>ROUND(I193*H193,2)</f>
        <v>0</v>
      </c>
      <c r="K193" s="145" t="s">
        <v>148</v>
      </c>
      <c r="L193" s="33"/>
      <c r="M193" s="150" t="s">
        <v>1</v>
      </c>
      <c r="N193" s="151" t="s">
        <v>34</v>
      </c>
      <c r="O193" s="58"/>
      <c r="P193" s="152">
        <f>O193*H193</f>
        <v>0</v>
      </c>
      <c r="Q193" s="152">
        <v>8.2199999999999999E-3</v>
      </c>
      <c r="R193" s="152">
        <f>Q193*H193</f>
        <v>0.1041474</v>
      </c>
      <c r="S193" s="152">
        <v>0</v>
      </c>
      <c r="T193" s="152">
        <f>S193*H193</f>
        <v>0</v>
      </c>
      <c r="U193" s="153" t="s">
        <v>1</v>
      </c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R193" s="154" t="s">
        <v>227</v>
      </c>
      <c r="AT193" s="154" t="s">
        <v>144</v>
      </c>
      <c r="AU193" s="154" t="s">
        <v>79</v>
      </c>
      <c r="AY193" s="17" t="s">
        <v>141</v>
      </c>
      <c r="BE193" s="155">
        <f>IF(N193="základní",J193,0)</f>
        <v>0</v>
      </c>
      <c r="BF193" s="155">
        <f>IF(N193="snížená",J193,0)</f>
        <v>0</v>
      </c>
      <c r="BG193" s="155">
        <f>IF(N193="zákl. přenesená",J193,0)</f>
        <v>0</v>
      </c>
      <c r="BH193" s="155">
        <f>IF(N193="sníž. přenesená",J193,0)</f>
        <v>0</v>
      </c>
      <c r="BI193" s="155">
        <f>IF(N193="nulová",J193,0)</f>
        <v>0</v>
      </c>
      <c r="BJ193" s="17" t="s">
        <v>77</v>
      </c>
      <c r="BK193" s="155">
        <f>ROUND(I193*H193,2)</f>
        <v>0</v>
      </c>
      <c r="BL193" s="17" t="s">
        <v>227</v>
      </c>
      <c r="BM193" s="154" t="s">
        <v>477</v>
      </c>
    </row>
    <row r="194" spans="1:65" s="2" customFormat="1" ht="33" customHeight="1">
      <c r="A194" s="32"/>
      <c r="B194" s="142"/>
      <c r="C194" s="172" t="s">
        <v>325</v>
      </c>
      <c r="D194" s="172" t="s">
        <v>172</v>
      </c>
      <c r="E194" s="173" t="s">
        <v>334</v>
      </c>
      <c r="F194" s="174" t="s">
        <v>335</v>
      </c>
      <c r="G194" s="175" t="s">
        <v>147</v>
      </c>
      <c r="H194" s="176">
        <v>14.571</v>
      </c>
      <c r="I194" s="177"/>
      <c r="J194" s="178">
        <f>ROUND(I194*H194,2)</f>
        <v>0</v>
      </c>
      <c r="K194" s="174" t="s">
        <v>148</v>
      </c>
      <c r="L194" s="179"/>
      <c r="M194" s="180" t="s">
        <v>1</v>
      </c>
      <c r="N194" s="181" t="s">
        <v>34</v>
      </c>
      <c r="O194" s="58"/>
      <c r="P194" s="152">
        <f>O194*H194</f>
        <v>0</v>
      </c>
      <c r="Q194" s="152">
        <v>1.95E-2</v>
      </c>
      <c r="R194" s="152">
        <f>Q194*H194</f>
        <v>0.28413450000000001</v>
      </c>
      <c r="S194" s="152">
        <v>0</v>
      </c>
      <c r="T194" s="152">
        <f>S194*H194</f>
        <v>0</v>
      </c>
      <c r="U194" s="153" t="s">
        <v>1</v>
      </c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154" t="s">
        <v>239</v>
      </c>
      <c r="AT194" s="154" t="s">
        <v>172</v>
      </c>
      <c r="AU194" s="154" t="s">
        <v>79</v>
      </c>
      <c r="AY194" s="17" t="s">
        <v>141</v>
      </c>
      <c r="BE194" s="155">
        <f>IF(N194="základní",J194,0)</f>
        <v>0</v>
      </c>
      <c r="BF194" s="155">
        <f>IF(N194="snížená",J194,0)</f>
        <v>0</v>
      </c>
      <c r="BG194" s="155">
        <f>IF(N194="zákl. přenesená",J194,0)</f>
        <v>0</v>
      </c>
      <c r="BH194" s="155">
        <f>IF(N194="sníž. přenesená",J194,0)</f>
        <v>0</v>
      </c>
      <c r="BI194" s="155">
        <f>IF(N194="nulová",J194,0)</f>
        <v>0</v>
      </c>
      <c r="BJ194" s="17" t="s">
        <v>77</v>
      </c>
      <c r="BK194" s="155">
        <f>ROUND(I194*H194,2)</f>
        <v>0</v>
      </c>
      <c r="BL194" s="17" t="s">
        <v>227</v>
      </c>
      <c r="BM194" s="154" t="s">
        <v>478</v>
      </c>
    </row>
    <row r="195" spans="1:65" s="14" customFormat="1">
      <c r="B195" s="164"/>
      <c r="D195" s="157" t="s">
        <v>151</v>
      </c>
      <c r="F195" s="166" t="s">
        <v>479</v>
      </c>
      <c r="H195" s="167">
        <v>14.571</v>
      </c>
      <c r="I195" s="168"/>
      <c r="L195" s="164"/>
      <c r="M195" s="169"/>
      <c r="N195" s="170"/>
      <c r="O195" s="170"/>
      <c r="P195" s="170"/>
      <c r="Q195" s="170"/>
      <c r="R195" s="170"/>
      <c r="S195" s="170"/>
      <c r="T195" s="170"/>
      <c r="U195" s="171"/>
      <c r="AT195" s="165" t="s">
        <v>151</v>
      </c>
      <c r="AU195" s="165" t="s">
        <v>79</v>
      </c>
      <c r="AV195" s="14" t="s">
        <v>79</v>
      </c>
      <c r="AW195" s="14" t="s">
        <v>3</v>
      </c>
      <c r="AX195" s="14" t="s">
        <v>77</v>
      </c>
      <c r="AY195" s="165" t="s">
        <v>141</v>
      </c>
    </row>
    <row r="196" spans="1:65" s="2" customFormat="1" ht="16.5" customHeight="1">
      <c r="A196" s="32"/>
      <c r="B196" s="142"/>
      <c r="C196" s="143" t="s">
        <v>329</v>
      </c>
      <c r="D196" s="143" t="s">
        <v>144</v>
      </c>
      <c r="E196" s="144" t="s">
        <v>339</v>
      </c>
      <c r="F196" s="145" t="s">
        <v>340</v>
      </c>
      <c r="G196" s="146" t="s">
        <v>181</v>
      </c>
      <c r="H196" s="147">
        <v>1</v>
      </c>
      <c r="I196" s="148"/>
      <c r="J196" s="149">
        <f>ROUND(I196*H196,2)</f>
        <v>0</v>
      </c>
      <c r="K196" s="145" t="s">
        <v>1</v>
      </c>
      <c r="L196" s="33"/>
      <c r="M196" s="150" t="s">
        <v>1</v>
      </c>
      <c r="N196" s="151" t="s">
        <v>34</v>
      </c>
      <c r="O196" s="58"/>
      <c r="P196" s="152">
        <f>O196*H196</f>
        <v>0</v>
      </c>
      <c r="Q196" s="152">
        <v>3.0000000000000001E-5</v>
      </c>
      <c r="R196" s="152">
        <f>Q196*H196</f>
        <v>3.0000000000000001E-5</v>
      </c>
      <c r="S196" s="152">
        <v>0</v>
      </c>
      <c r="T196" s="152">
        <f>S196*H196</f>
        <v>0</v>
      </c>
      <c r="U196" s="153" t="s">
        <v>1</v>
      </c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154" t="s">
        <v>227</v>
      </c>
      <c r="AT196" s="154" t="s">
        <v>144</v>
      </c>
      <c r="AU196" s="154" t="s">
        <v>79</v>
      </c>
      <c r="AY196" s="17" t="s">
        <v>141</v>
      </c>
      <c r="BE196" s="155">
        <f>IF(N196="základní",J196,0)</f>
        <v>0</v>
      </c>
      <c r="BF196" s="155">
        <f>IF(N196="snížená",J196,0)</f>
        <v>0</v>
      </c>
      <c r="BG196" s="155">
        <f>IF(N196="zákl. přenesená",J196,0)</f>
        <v>0</v>
      </c>
      <c r="BH196" s="155">
        <f>IF(N196="sníž. přenesená",J196,0)</f>
        <v>0</v>
      </c>
      <c r="BI196" s="155">
        <f>IF(N196="nulová",J196,0)</f>
        <v>0</v>
      </c>
      <c r="BJ196" s="17" t="s">
        <v>77</v>
      </c>
      <c r="BK196" s="155">
        <f>ROUND(I196*H196,2)</f>
        <v>0</v>
      </c>
      <c r="BL196" s="17" t="s">
        <v>227</v>
      </c>
      <c r="BM196" s="154" t="s">
        <v>480</v>
      </c>
    </row>
    <row r="197" spans="1:65" s="2" customFormat="1" ht="24.2" customHeight="1">
      <c r="A197" s="32"/>
      <c r="B197" s="142"/>
      <c r="C197" s="143" t="s">
        <v>333</v>
      </c>
      <c r="D197" s="143" t="s">
        <v>144</v>
      </c>
      <c r="E197" s="144" t="s">
        <v>343</v>
      </c>
      <c r="F197" s="145" t="s">
        <v>344</v>
      </c>
      <c r="G197" s="146" t="s">
        <v>147</v>
      </c>
      <c r="H197" s="147">
        <v>12.67</v>
      </c>
      <c r="I197" s="148"/>
      <c r="J197" s="149">
        <f>ROUND(I197*H197,2)</f>
        <v>0</v>
      </c>
      <c r="K197" s="145" t="s">
        <v>148</v>
      </c>
      <c r="L197" s="33"/>
      <c r="M197" s="150" t="s">
        <v>1</v>
      </c>
      <c r="N197" s="151" t="s">
        <v>34</v>
      </c>
      <c r="O197" s="58"/>
      <c r="P197" s="152">
        <f>O197*H197</f>
        <v>0</v>
      </c>
      <c r="Q197" s="152">
        <v>5.0000000000000002E-5</v>
      </c>
      <c r="R197" s="152">
        <f>Q197*H197</f>
        <v>6.3350000000000006E-4</v>
      </c>
      <c r="S197" s="152">
        <v>0</v>
      </c>
      <c r="T197" s="152">
        <f>S197*H197</f>
        <v>0</v>
      </c>
      <c r="U197" s="153" t="s">
        <v>1</v>
      </c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154" t="s">
        <v>227</v>
      </c>
      <c r="AT197" s="154" t="s">
        <v>144</v>
      </c>
      <c r="AU197" s="154" t="s">
        <v>79</v>
      </c>
      <c r="AY197" s="17" t="s">
        <v>141</v>
      </c>
      <c r="BE197" s="155">
        <f>IF(N197="základní",J197,0)</f>
        <v>0</v>
      </c>
      <c r="BF197" s="155">
        <f>IF(N197="snížená",J197,0)</f>
        <v>0</v>
      </c>
      <c r="BG197" s="155">
        <f>IF(N197="zákl. přenesená",J197,0)</f>
        <v>0</v>
      </c>
      <c r="BH197" s="155">
        <f>IF(N197="sníž. přenesená",J197,0)</f>
        <v>0</v>
      </c>
      <c r="BI197" s="155">
        <f>IF(N197="nulová",J197,0)</f>
        <v>0</v>
      </c>
      <c r="BJ197" s="17" t="s">
        <v>77</v>
      </c>
      <c r="BK197" s="155">
        <f>ROUND(I197*H197,2)</f>
        <v>0</v>
      </c>
      <c r="BL197" s="17" t="s">
        <v>227</v>
      </c>
      <c r="BM197" s="154" t="s">
        <v>481</v>
      </c>
    </row>
    <row r="198" spans="1:65" s="2" customFormat="1" ht="24.2" customHeight="1">
      <c r="A198" s="32"/>
      <c r="B198" s="142"/>
      <c r="C198" s="143" t="s">
        <v>338</v>
      </c>
      <c r="D198" s="143" t="s">
        <v>144</v>
      </c>
      <c r="E198" s="144" t="s">
        <v>347</v>
      </c>
      <c r="F198" s="145" t="s">
        <v>348</v>
      </c>
      <c r="G198" s="146" t="s">
        <v>349</v>
      </c>
      <c r="H198" s="182"/>
      <c r="I198" s="148"/>
      <c r="J198" s="149">
        <f>ROUND(I198*H198,2)</f>
        <v>0</v>
      </c>
      <c r="K198" s="145" t="s">
        <v>148</v>
      </c>
      <c r="L198" s="33"/>
      <c r="M198" s="150" t="s">
        <v>1</v>
      </c>
      <c r="N198" s="151" t="s">
        <v>34</v>
      </c>
      <c r="O198" s="58"/>
      <c r="P198" s="152">
        <f>O198*H198</f>
        <v>0</v>
      </c>
      <c r="Q198" s="152">
        <v>0</v>
      </c>
      <c r="R198" s="152">
        <f>Q198*H198</f>
        <v>0</v>
      </c>
      <c r="S198" s="152">
        <v>0</v>
      </c>
      <c r="T198" s="152">
        <f>S198*H198</f>
        <v>0</v>
      </c>
      <c r="U198" s="153" t="s">
        <v>1</v>
      </c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154" t="s">
        <v>227</v>
      </c>
      <c r="AT198" s="154" t="s">
        <v>144</v>
      </c>
      <c r="AU198" s="154" t="s">
        <v>79</v>
      </c>
      <c r="AY198" s="17" t="s">
        <v>141</v>
      </c>
      <c r="BE198" s="155">
        <f>IF(N198="základní",J198,0)</f>
        <v>0</v>
      </c>
      <c r="BF198" s="155">
        <f>IF(N198="snížená",J198,0)</f>
        <v>0</v>
      </c>
      <c r="BG198" s="155">
        <f>IF(N198="zákl. přenesená",J198,0)</f>
        <v>0</v>
      </c>
      <c r="BH198" s="155">
        <f>IF(N198="sníž. přenesená",J198,0)</f>
        <v>0</v>
      </c>
      <c r="BI198" s="155">
        <f>IF(N198="nulová",J198,0)</f>
        <v>0</v>
      </c>
      <c r="BJ198" s="17" t="s">
        <v>77</v>
      </c>
      <c r="BK198" s="155">
        <f>ROUND(I198*H198,2)</f>
        <v>0</v>
      </c>
      <c r="BL198" s="17" t="s">
        <v>227</v>
      </c>
      <c r="BM198" s="154" t="s">
        <v>482</v>
      </c>
    </row>
    <row r="199" spans="1:65" s="12" customFormat="1" ht="22.9" customHeight="1">
      <c r="B199" s="129"/>
      <c r="D199" s="130" t="s">
        <v>68</v>
      </c>
      <c r="E199" s="140" t="s">
        <v>351</v>
      </c>
      <c r="F199" s="140" t="s">
        <v>352</v>
      </c>
      <c r="I199" s="132"/>
      <c r="J199" s="141">
        <f>BK199</f>
        <v>0</v>
      </c>
      <c r="L199" s="129"/>
      <c r="M199" s="134"/>
      <c r="N199" s="135"/>
      <c r="O199" s="135"/>
      <c r="P199" s="136">
        <f>SUM(P200:P212)</f>
        <v>0</v>
      </c>
      <c r="Q199" s="135"/>
      <c r="R199" s="136">
        <f>SUM(R200:R212)</f>
        <v>1.1127361</v>
      </c>
      <c r="S199" s="135"/>
      <c r="T199" s="136">
        <f>SUM(T200:T212)</f>
        <v>0</v>
      </c>
      <c r="U199" s="137"/>
      <c r="AR199" s="130" t="s">
        <v>79</v>
      </c>
      <c r="AT199" s="138" t="s">
        <v>68</v>
      </c>
      <c r="AU199" s="138" t="s">
        <v>77</v>
      </c>
      <c r="AY199" s="130" t="s">
        <v>141</v>
      </c>
      <c r="BK199" s="139">
        <f>SUM(BK200:BK212)</f>
        <v>0</v>
      </c>
    </row>
    <row r="200" spans="1:65" s="2" customFormat="1" ht="16.5" customHeight="1">
      <c r="A200" s="32"/>
      <c r="B200" s="142"/>
      <c r="C200" s="143" t="s">
        <v>342</v>
      </c>
      <c r="D200" s="143" t="s">
        <v>144</v>
      </c>
      <c r="E200" s="144" t="s">
        <v>354</v>
      </c>
      <c r="F200" s="145" t="s">
        <v>355</v>
      </c>
      <c r="G200" s="146" t="s">
        <v>147</v>
      </c>
      <c r="H200" s="147">
        <v>45.67</v>
      </c>
      <c r="I200" s="148"/>
      <c r="J200" s="149">
        <f>ROUND(I200*H200,2)</f>
        <v>0</v>
      </c>
      <c r="K200" s="145" t="s">
        <v>148</v>
      </c>
      <c r="L200" s="33"/>
      <c r="M200" s="150" t="s">
        <v>1</v>
      </c>
      <c r="N200" s="151" t="s">
        <v>34</v>
      </c>
      <c r="O200" s="58"/>
      <c r="P200" s="152">
        <f>O200*H200</f>
        <v>0</v>
      </c>
      <c r="Q200" s="152">
        <v>0</v>
      </c>
      <c r="R200" s="152">
        <f>Q200*H200</f>
        <v>0</v>
      </c>
      <c r="S200" s="152">
        <v>0</v>
      </c>
      <c r="T200" s="152">
        <f>S200*H200</f>
        <v>0</v>
      </c>
      <c r="U200" s="153" t="s">
        <v>1</v>
      </c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154" t="s">
        <v>227</v>
      </c>
      <c r="AT200" s="154" t="s">
        <v>144</v>
      </c>
      <c r="AU200" s="154" t="s">
        <v>79</v>
      </c>
      <c r="AY200" s="17" t="s">
        <v>141</v>
      </c>
      <c r="BE200" s="155">
        <f>IF(N200="základní",J200,0)</f>
        <v>0</v>
      </c>
      <c r="BF200" s="155">
        <f>IF(N200="snížená",J200,0)</f>
        <v>0</v>
      </c>
      <c r="BG200" s="155">
        <f>IF(N200="zákl. přenesená",J200,0)</f>
        <v>0</v>
      </c>
      <c r="BH200" s="155">
        <f>IF(N200="sníž. přenesená",J200,0)</f>
        <v>0</v>
      </c>
      <c r="BI200" s="155">
        <f>IF(N200="nulová",J200,0)</f>
        <v>0</v>
      </c>
      <c r="BJ200" s="17" t="s">
        <v>77</v>
      </c>
      <c r="BK200" s="155">
        <f>ROUND(I200*H200,2)</f>
        <v>0</v>
      </c>
      <c r="BL200" s="17" t="s">
        <v>227</v>
      </c>
      <c r="BM200" s="154" t="s">
        <v>483</v>
      </c>
    </row>
    <row r="201" spans="1:65" s="2" customFormat="1" ht="16.5" customHeight="1">
      <c r="A201" s="32"/>
      <c r="B201" s="142"/>
      <c r="C201" s="143" t="s">
        <v>346</v>
      </c>
      <c r="D201" s="143" t="s">
        <v>144</v>
      </c>
      <c r="E201" s="144" t="s">
        <v>358</v>
      </c>
      <c r="F201" s="145" t="s">
        <v>359</v>
      </c>
      <c r="G201" s="146" t="s">
        <v>147</v>
      </c>
      <c r="H201" s="147">
        <v>45.67</v>
      </c>
      <c r="I201" s="148"/>
      <c r="J201" s="149">
        <f>ROUND(I201*H201,2)</f>
        <v>0</v>
      </c>
      <c r="K201" s="145" t="s">
        <v>148</v>
      </c>
      <c r="L201" s="33"/>
      <c r="M201" s="150" t="s">
        <v>1</v>
      </c>
      <c r="N201" s="151" t="s">
        <v>34</v>
      </c>
      <c r="O201" s="58"/>
      <c r="P201" s="152">
        <f>O201*H201</f>
        <v>0</v>
      </c>
      <c r="Q201" s="152">
        <v>2.9999999999999997E-4</v>
      </c>
      <c r="R201" s="152">
        <f>Q201*H201</f>
        <v>1.3701E-2</v>
      </c>
      <c r="S201" s="152">
        <v>0</v>
      </c>
      <c r="T201" s="152">
        <f>S201*H201</f>
        <v>0</v>
      </c>
      <c r="U201" s="153" t="s">
        <v>1</v>
      </c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R201" s="154" t="s">
        <v>227</v>
      </c>
      <c r="AT201" s="154" t="s">
        <v>144</v>
      </c>
      <c r="AU201" s="154" t="s">
        <v>79</v>
      </c>
      <c r="AY201" s="17" t="s">
        <v>141</v>
      </c>
      <c r="BE201" s="155">
        <f>IF(N201="základní",J201,0)</f>
        <v>0</v>
      </c>
      <c r="BF201" s="155">
        <f>IF(N201="snížená",J201,0)</f>
        <v>0</v>
      </c>
      <c r="BG201" s="155">
        <f>IF(N201="zákl. přenesená",J201,0)</f>
        <v>0</v>
      </c>
      <c r="BH201" s="155">
        <f>IF(N201="sníž. přenesená",J201,0)</f>
        <v>0</v>
      </c>
      <c r="BI201" s="155">
        <f>IF(N201="nulová",J201,0)</f>
        <v>0</v>
      </c>
      <c r="BJ201" s="17" t="s">
        <v>77</v>
      </c>
      <c r="BK201" s="155">
        <f>ROUND(I201*H201,2)</f>
        <v>0</v>
      </c>
      <c r="BL201" s="17" t="s">
        <v>227</v>
      </c>
      <c r="BM201" s="154" t="s">
        <v>484</v>
      </c>
    </row>
    <row r="202" spans="1:65" s="2" customFormat="1" ht="16.5" customHeight="1">
      <c r="A202" s="32"/>
      <c r="B202" s="142"/>
      <c r="C202" s="143" t="s">
        <v>353</v>
      </c>
      <c r="D202" s="143" t="s">
        <v>144</v>
      </c>
      <c r="E202" s="144" t="s">
        <v>362</v>
      </c>
      <c r="F202" s="145" t="s">
        <v>363</v>
      </c>
      <c r="G202" s="146" t="s">
        <v>147</v>
      </c>
      <c r="H202" s="147">
        <v>45.67</v>
      </c>
      <c r="I202" s="148"/>
      <c r="J202" s="149">
        <f>ROUND(I202*H202,2)</f>
        <v>0</v>
      </c>
      <c r="K202" s="145" t="s">
        <v>148</v>
      </c>
      <c r="L202" s="33"/>
      <c r="M202" s="150" t="s">
        <v>1</v>
      </c>
      <c r="N202" s="151" t="s">
        <v>34</v>
      </c>
      <c r="O202" s="58"/>
      <c r="P202" s="152">
        <f>O202*H202</f>
        <v>0</v>
      </c>
      <c r="Q202" s="152">
        <v>4.4999999999999997E-3</v>
      </c>
      <c r="R202" s="152">
        <f>Q202*H202</f>
        <v>0.205515</v>
      </c>
      <c r="S202" s="152">
        <v>0</v>
      </c>
      <c r="T202" s="152">
        <f>S202*H202</f>
        <v>0</v>
      </c>
      <c r="U202" s="153" t="s">
        <v>1</v>
      </c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154" t="s">
        <v>227</v>
      </c>
      <c r="AT202" s="154" t="s">
        <v>144</v>
      </c>
      <c r="AU202" s="154" t="s">
        <v>79</v>
      </c>
      <c r="AY202" s="17" t="s">
        <v>141</v>
      </c>
      <c r="BE202" s="155">
        <f>IF(N202="základní",J202,0)</f>
        <v>0</v>
      </c>
      <c r="BF202" s="155">
        <f>IF(N202="snížená",J202,0)</f>
        <v>0</v>
      </c>
      <c r="BG202" s="155">
        <f>IF(N202="zákl. přenesená",J202,0)</f>
        <v>0</v>
      </c>
      <c r="BH202" s="155">
        <f>IF(N202="sníž. přenesená",J202,0)</f>
        <v>0</v>
      </c>
      <c r="BI202" s="155">
        <f>IF(N202="nulová",J202,0)</f>
        <v>0</v>
      </c>
      <c r="BJ202" s="17" t="s">
        <v>77</v>
      </c>
      <c r="BK202" s="155">
        <f>ROUND(I202*H202,2)</f>
        <v>0</v>
      </c>
      <c r="BL202" s="17" t="s">
        <v>227</v>
      </c>
      <c r="BM202" s="154" t="s">
        <v>485</v>
      </c>
    </row>
    <row r="203" spans="1:65" s="2" customFormat="1" ht="33" customHeight="1">
      <c r="A203" s="32"/>
      <c r="B203" s="142"/>
      <c r="C203" s="143" t="s">
        <v>357</v>
      </c>
      <c r="D203" s="143" t="s">
        <v>144</v>
      </c>
      <c r="E203" s="144" t="s">
        <v>366</v>
      </c>
      <c r="F203" s="145" t="s">
        <v>367</v>
      </c>
      <c r="G203" s="146" t="s">
        <v>147</v>
      </c>
      <c r="H203" s="147">
        <v>45.67</v>
      </c>
      <c r="I203" s="148"/>
      <c r="J203" s="149">
        <f>ROUND(I203*H203,2)</f>
        <v>0</v>
      </c>
      <c r="K203" s="145" t="s">
        <v>148</v>
      </c>
      <c r="L203" s="33"/>
      <c r="M203" s="150" t="s">
        <v>1</v>
      </c>
      <c r="N203" s="151" t="s">
        <v>34</v>
      </c>
      <c r="O203" s="58"/>
      <c r="P203" s="152">
        <f>O203*H203</f>
        <v>0</v>
      </c>
      <c r="Q203" s="152">
        <v>6.0000000000000001E-3</v>
      </c>
      <c r="R203" s="152">
        <f>Q203*H203</f>
        <v>0.27402000000000004</v>
      </c>
      <c r="S203" s="152">
        <v>0</v>
      </c>
      <c r="T203" s="152">
        <f>S203*H203</f>
        <v>0</v>
      </c>
      <c r="U203" s="153" t="s">
        <v>1</v>
      </c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154" t="s">
        <v>227</v>
      </c>
      <c r="AT203" s="154" t="s">
        <v>144</v>
      </c>
      <c r="AU203" s="154" t="s">
        <v>79</v>
      </c>
      <c r="AY203" s="17" t="s">
        <v>141</v>
      </c>
      <c r="BE203" s="155">
        <f>IF(N203="základní",J203,0)</f>
        <v>0</v>
      </c>
      <c r="BF203" s="155">
        <f>IF(N203="snížená",J203,0)</f>
        <v>0</v>
      </c>
      <c r="BG203" s="155">
        <f>IF(N203="zákl. přenesená",J203,0)</f>
        <v>0</v>
      </c>
      <c r="BH203" s="155">
        <f>IF(N203="sníž. přenesená",J203,0)</f>
        <v>0</v>
      </c>
      <c r="BI203" s="155">
        <f>IF(N203="nulová",J203,0)</f>
        <v>0</v>
      </c>
      <c r="BJ203" s="17" t="s">
        <v>77</v>
      </c>
      <c r="BK203" s="155">
        <f>ROUND(I203*H203,2)</f>
        <v>0</v>
      </c>
      <c r="BL203" s="17" t="s">
        <v>227</v>
      </c>
      <c r="BM203" s="154" t="s">
        <v>486</v>
      </c>
    </row>
    <row r="204" spans="1:65" s="2" customFormat="1" ht="16.5" customHeight="1">
      <c r="A204" s="32"/>
      <c r="B204" s="142"/>
      <c r="C204" s="172" t="s">
        <v>361</v>
      </c>
      <c r="D204" s="172" t="s">
        <v>172</v>
      </c>
      <c r="E204" s="173" t="s">
        <v>370</v>
      </c>
      <c r="F204" s="174" t="s">
        <v>371</v>
      </c>
      <c r="G204" s="175" t="s">
        <v>147</v>
      </c>
      <c r="H204" s="176">
        <v>50.237000000000002</v>
      </c>
      <c r="I204" s="177"/>
      <c r="J204" s="178">
        <f>ROUND(I204*H204,2)</f>
        <v>0</v>
      </c>
      <c r="K204" s="174" t="s">
        <v>148</v>
      </c>
      <c r="L204" s="179"/>
      <c r="M204" s="180" t="s">
        <v>1</v>
      </c>
      <c r="N204" s="181" t="s">
        <v>34</v>
      </c>
      <c r="O204" s="58"/>
      <c r="P204" s="152">
        <f>O204*H204</f>
        <v>0</v>
      </c>
      <c r="Q204" s="152">
        <v>1.18E-2</v>
      </c>
      <c r="R204" s="152">
        <f>Q204*H204</f>
        <v>0.59279660000000001</v>
      </c>
      <c r="S204" s="152">
        <v>0</v>
      </c>
      <c r="T204" s="152">
        <f>S204*H204</f>
        <v>0</v>
      </c>
      <c r="U204" s="153" t="s">
        <v>1</v>
      </c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R204" s="154" t="s">
        <v>239</v>
      </c>
      <c r="AT204" s="154" t="s">
        <v>172</v>
      </c>
      <c r="AU204" s="154" t="s">
        <v>79</v>
      </c>
      <c r="AY204" s="17" t="s">
        <v>141</v>
      </c>
      <c r="BE204" s="155">
        <f>IF(N204="základní",J204,0)</f>
        <v>0</v>
      </c>
      <c r="BF204" s="155">
        <f>IF(N204="snížená",J204,0)</f>
        <v>0</v>
      </c>
      <c r="BG204" s="155">
        <f>IF(N204="zákl. přenesená",J204,0)</f>
        <v>0</v>
      </c>
      <c r="BH204" s="155">
        <f>IF(N204="sníž. přenesená",J204,0)</f>
        <v>0</v>
      </c>
      <c r="BI204" s="155">
        <f>IF(N204="nulová",J204,0)</f>
        <v>0</v>
      </c>
      <c r="BJ204" s="17" t="s">
        <v>77</v>
      </c>
      <c r="BK204" s="155">
        <f>ROUND(I204*H204,2)</f>
        <v>0</v>
      </c>
      <c r="BL204" s="17" t="s">
        <v>227</v>
      </c>
      <c r="BM204" s="154" t="s">
        <v>487</v>
      </c>
    </row>
    <row r="205" spans="1:65" s="14" customFormat="1">
      <c r="B205" s="164"/>
      <c r="D205" s="157" t="s">
        <v>151</v>
      </c>
      <c r="F205" s="166" t="s">
        <v>488</v>
      </c>
      <c r="H205" s="167">
        <v>50.237000000000002</v>
      </c>
      <c r="I205" s="168"/>
      <c r="L205" s="164"/>
      <c r="M205" s="169"/>
      <c r="N205" s="170"/>
      <c r="O205" s="170"/>
      <c r="P205" s="170"/>
      <c r="Q205" s="170"/>
      <c r="R205" s="170"/>
      <c r="S205" s="170"/>
      <c r="T205" s="170"/>
      <c r="U205" s="171"/>
      <c r="AT205" s="165" t="s">
        <v>151</v>
      </c>
      <c r="AU205" s="165" t="s">
        <v>79</v>
      </c>
      <c r="AV205" s="14" t="s">
        <v>79</v>
      </c>
      <c r="AW205" s="14" t="s">
        <v>3</v>
      </c>
      <c r="AX205" s="14" t="s">
        <v>77</v>
      </c>
      <c r="AY205" s="165" t="s">
        <v>141</v>
      </c>
    </row>
    <row r="206" spans="1:65" s="2" customFormat="1" ht="24.2" customHeight="1">
      <c r="A206" s="32"/>
      <c r="B206" s="142"/>
      <c r="C206" s="143" t="s">
        <v>365</v>
      </c>
      <c r="D206" s="143" t="s">
        <v>144</v>
      </c>
      <c r="E206" s="144" t="s">
        <v>375</v>
      </c>
      <c r="F206" s="145" t="s">
        <v>376</v>
      </c>
      <c r="G206" s="146" t="s">
        <v>147</v>
      </c>
      <c r="H206" s="147">
        <v>3</v>
      </c>
      <c r="I206" s="148"/>
      <c r="J206" s="149">
        <f>ROUND(I206*H206,2)</f>
        <v>0</v>
      </c>
      <c r="K206" s="145" t="s">
        <v>148</v>
      </c>
      <c r="L206" s="33"/>
      <c r="M206" s="150" t="s">
        <v>1</v>
      </c>
      <c r="N206" s="151" t="s">
        <v>34</v>
      </c>
      <c r="O206" s="58"/>
      <c r="P206" s="152">
        <f>O206*H206</f>
        <v>0</v>
      </c>
      <c r="Q206" s="152">
        <v>6.3000000000000003E-4</v>
      </c>
      <c r="R206" s="152">
        <f>Q206*H206</f>
        <v>1.8900000000000002E-3</v>
      </c>
      <c r="S206" s="152">
        <v>0</v>
      </c>
      <c r="T206" s="152">
        <f>S206*H206</f>
        <v>0</v>
      </c>
      <c r="U206" s="153" t="s">
        <v>1</v>
      </c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154" t="s">
        <v>227</v>
      </c>
      <c r="AT206" s="154" t="s">
        <v>144</v>
      </c>
      <c r="AU206" s="154" t="s">
        <v>79</v>
      </c>
      <c r="AY206" s="17" t="s">
        <v>141</v>
      </c>
      <c r="BE206" s="155">
        <f>IF(N206="základní",J206,0)</f>
        <v>0</v>
      </c>
      <c r="BF206" s="155">
        <f>IF(N206="snížená",J206,0)</f>
        <v>0</v>
      </c>
      <c r="BG206" s="155">
        <f>IF(N206="zákl. přenesená",J206,0)</f>
        <v>0</v>
      </c>
      <c r="BH206" s="155">
        <f>IF(N206="sníž. přenesená",J206,0)</f>
        <v>0</v>
      </c>
      <c r="BI206" s="155">
        <f>IF(N206="nulová",J206,0)</f>
        <v>0</v>
      </c>
      <c r="BJ206" s="17" t="s">
        <v>77</v>
      </c>
      <c r="BK206" s="155">
        <f>ROUND(I206*H206,2)</f>
        <v>0</v>
      </c>
      <c r="BL206" s="17" t="s">
        <v>227</v>
      </c>
      <c r="BM206" s="154" t="s">
        <v>489</v>
      </c>
    </row>
    <row r="207" spans="1:65" s="13" customFormat="1">
      <c r="B207" s="156"/>
      <c r="D207" s="157" t="s">
        <v>151</v>
      </c>
      <c r="E207" s="158" t="s">
        <v>1</v>
      </c>
      <c r="F207" s="159" t="s">
        <v>490</v>
      </c>
      <c r="H207" s="158" t="s">
        <v>1</v>
      </c>
      <c r="I207" s="160"/>
      <c r="L207" s="156"/>
      <c r="M207" s="161"/>
      <c r="N207" s="162"/>
      <c r="O207" s="162"/>
      <c r="P207" s="162"/>
      <c r="Q207" s="162"/>
      <c r="R207" s="162"/>
      <c r="S207" s="162"/>
      <c r="T207" s="162"/>
      <c r="U207" s="163"/>
      <c r="AT207" s="158" t="s">
        <v>151</v>
      </c>
      <c r="AU207" s="158" t="s">
        <v>79</v>
      </c>
      <c r="AV207" s="13" t="s">
        <v>77</v>
      </c>
      <c r="AW207" s="13" t="s">
        <v>26</v>
      </c>
      <c r="AX207" s="13" t="s">
        <v>69</v>
      </c>
      <c r="AY207" s="158" t="s">
        <v>141</v>
      </c>
    </row>
    <row r="208" spans="1:65" s="14" customFormat="1">
      <c r="B208" s="164"/>
      <c r="D208" s="157" t="s">
        <v>151</v>
      </c>
      <c r="E208" s="165" t="s">
        <v>1</v>
      </c>
      <c r="F208" s="166" t="s">
        <v>491</v>
      </c>
      <c r="H208" s="167">
        <v>3</v>
      </c>
      <c r="I208" s="168"/>
      <c r="L208" s="164"/>
      <c r="M208" s="169"/>
      <c r="N208" s="170"/>
      <c r="O208" s="170"/>
      <c r="P208" s="170"/>
      <c r="Q208" s="170"/>
      <c r="R208" s="170"/>
      <c r="S208" s="170"/>
      <c r="T208" s="170"/>
      <c r="U208" s="171"/>
      <c r="AT208" s="165" t="s">
        <v>151</v>
      </c>
      <c r="AU208" s="165" t="s">
        <v>79</v>
      </c>
      <c r="AV208" s="14" t="s">
        <v>79</v>
      </c>
      <c r="AW208" s="14" t="s">
        <v>26</v>
      </c>
      <c r="AX208" s="14" t="s">
        <v>77</v>
      </c>
      <c r="AY208" s="165" t="s">
        <v>141</v>
      </c>
    </row>
    <row r="209" spans="1:65" s="2" customFormat="1" ht="24.2" customHeight="1">
      <c r="A209" s="32"/>
      <c r="B209" s="142"/>
      <c r="C209" s="172" t="s">
        <v>369</v>
      </c>
      <c r="D209" s="172" t="s">
        <v>172</v>
      </c>
      <c r="E209" s="173" t="s">
        <v>381</v>
      </c>
      <c r="F209" s="174" t="s">
        <v>382</v>
      </c>
      <c r="G209" s="175" t="s">
        <v>147</v>
      </c>
      <c r="H209" s="176">
        <v>3</v>
      </c>
      <c r="I209" s="177"/>
      <c r="J209" s="178">
        <f>ROUND(I209*H209,2)</f>
        <v>0</v>
      </c>
      <c r="K209" s="174" t="s">
        <v>148</v>
      </c>
      <c r="L209" s="179"/>
      <c r="M209" s="180" t="s">
        <v>1</v>
      </c>
      <c r="N209" s="181" t="s">
        <v>34</v>
      </c>
      <c r="O209" s="58"/>
      <c r="P209" s="152">
        <f>O209*H209</f>
        <v>0</v>
      </c>
      <c r="Q209" s="152">
        <v>7.4999999999999997E-3</v>
      </c>
      <c r="R209" s="152">
        <f>Q209*H209</f>
        <v>2.2499999999999999E-2</v>
      </c>
      <c r="S209" s="152">
        <v>0</v>
      </c>
      <c r="T209" s="152">
        <f>S209*H209</f>
        <v>0</v>
      </c>
      <c r="U209" s="153" t="s">
        <v>1</v>
      </c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R209" s="154" t="s">
        <v>239</v>
      </c>
      <c r="AT209" s="154" t="s">
        <v>172</v>
      </c>
      <c r="AU209" s="154" t="s">
        <v>79</v>
      </c>
      <c r="AY209" s="17" t="s">
        <v>141</v>
      </c>
      <c r="BE209" s="155">
        <f>IF(N209="základní",J209,0)</f>
        <v>0</v>
      </c>
      <c r="BF209" s="155">
        <f>IF(N209="snížená",J209,0)</f>
        <v>0</v>
      </c>
      <c r="BG209" s="155">
        <f>IF(N209="zákl. přenesená",J209,0)</f>
        <v>0</v>
      </c>
      <c r="BH209" s="155">
        <f>IF(N209="sníž. přenesená",J209,0)</f>
        <v>0</v>
      </c>
      <c r="BI209" s="155">
        <f>IF(N209="nulová",J209,0)</f>
        <v>0</v>
      </c>
      <c r="BJ209" s="17" t="s">
        <v>77</v>
      </c>
      <c r="BK209" s="155">
        <f>ROUND(I209*H209,2)</f>
        <v>0</v>
      </c>
      <c r="BL209" s="17" t="s">
        <v>227</v>
      </c>
      <c r="BM209" s="154" t="s">
        <v>492</v>
      </c>
    </row>
    <row r="210" spans="1:65" s="2" customFormat="1" ht="24.2" customHeight="1">
      <c r="A210" s="32"/>
      <c r="B210" s="142"/>
      <c r="C210" s="143" t="s">
        <v>374</v>
      </c>
      <c r="D210" s="143" t="s">
        <v>144</v>
      </c>
      <c r="E210" s="144" t="s">
        <v>385</v>
      </c>
      <c r="F210" s="145" t="s">
        <v>386</v>
      </c>
      <c r="G210" s="146" t="s">
        <v>147</v>
      </c>
      <c r="H210" s="147">
        <v>45.67</v>
      </c>
      <c r="I210" s="148"/>
      <c r="J210" s="149">
        <f>ROUND(I210*H210,2)</f>
        <v>0</v>
      </c>
      <c r="K210" s="145" t="s">
        <v>148</v>
      </c>
      <c r="L210" s="33"/>
      <c r="M210" s="150" t="s">
        <v>1</v>
      </c>
      <c r="N210" s="151" t="s">
        <v>34</v>
      </c>
      <c r="O210" s="58"/>
      <c r="P210" s="152">
        <f>O210*H210</f>
        <v>0</v>
      </c>
      <c r="Q210" s="152">
        <v>5.0000000000000002E-5</v>
      </c>
      <c r="R210" s="152">
        <f>Q210*H210</f>
        <v>2.2835000000000004E-3</v>
      </c>
      <c r="S210" s="152">
        <v>0</v>
      </c>
      <c r="T210" s="152">
        <f>S210*H210</f>
        <v>0</v>
      </c>
      <c r="U210" s="153" t="s">
        <v>1</v>
      </c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R210" s="154" t="s">
        <v>227</v>
      </c>
      <c r="AT210" s="154" t="s">
        <v>144</v>
      </c>
      <c r="AU210" s="154" t="s">
        <v>79</v>
      </c>
      <c r="AY210" s="17" t="s">
        <v>141</v>
      </c>
      <c r="BE210" s="155">
        <f>IF(N210="základní",J210,0)</f>
        <v>0</v>
      </c>
      <c r="BF210" s="155">
        <f>IF(N210="snížená",J210,0)</f>
        <v>0</v>
      </c>
      <c r="BG210" s="155">
        <f>IF(N210="zákl. přenesená",J210,0)</f>
        <v>0</v>
      </c>
      <c r="BH210" s="155">
        <f>IF(N210="sníž. přenesená",J210,0)</f>
        <v>0</v>
      </c>
      <c r="BI210" s="155">
        <f>IF(N210="nulová",J210,0)</f>
        <v>0</v>
      </c>
      <c r="BJ210" s="17" t="s">
        <v>77</v>
      </c>
      <c r="BK210" s="155">
        <f>ROUND(I210*H210,2)</f>
        <v>0</v>
      </c>
      <c r="BL210" s="17" t="s">
        <v>227</v>
      </c>
      <c r="BM210" s="154" t="s">
        <v>493</v>
      </c>
    </row>
    <row r="211" spans="1:65" s="2" customFormat="1" ht="16.5" customHeight="1">
      <c r="A211" s="32"/>
      <c r="B211" s="142"/>
      <c r="C211" s="143" t="s">
        <v>380</v>
      </c>
      <c r="D211" s="143" t="s">
        <v>144</v>
      </c>
      <c r="E211" s="144" t="s">
        <v>389</v>
      </c>
      <c r="F211" s="145" t="s">
        <v>340</v>
      </c>
      <c r="G211" s="146" t="s">
        <v>181</v>
      </c>
      <c r="H211" s="147">
        <v>1</v>
      </c>
      <c r="I211" s="148"/>
      <c r="J211" s="149">
        <f>ROUND(I211*H211,2)</f>
        <v>0</v>
      </c>
      <c r="K211" s="145" t="s">
        <v>1</v>
      </c>
      <c r="L211" s="33"/>
      <c r="M211" s="150" t="s">
        <v>1</v>
      </c>
      <c r="N211" s="151" t="s">
        <v>34</v>
      </c>
      <c r="O211" s="58"/>
      <c r="P211" s="152">
        <f>O211*H211</f>
        <v>0</v>
      </c>
      <c r="Q211" s="152">
        <v>3.0000000000000001E-5</v>
      </c>
      <c r="R211" s="152">
        <f>Q211*H211</f>
        <v>3.0000000000000001E-5</v>
      </c>
      <c r="S211" s="152">
        <v>0</v>
      </c>
      <c r="T211" s="152">
        <f>S211*H211</f>
        <v>0</v>
      </c>
      <c r="U211" s="153" t="s">
        <v>1</v>
      </c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R211" s="154" t="s">
        <v>227</v>
      </c>
      <c r="AT211" s="154" t="s">
        <v>144</v>
      </c>
      <c r="AU211" s="154" t="s">
        <v>79</v>
      </c>
      <c r="AY211" s="17" t="s">
        <v>141</v>
      </c>
      <c r="BE211" s="155">
        <f>IF(N211="základní",J211,0)</f>
        <v>0</v>
      </c>
      <c r="BF211" s="155">
        <f>IF(N211="snížená",J211,0)</f>
        <v>0</v>
      </c>
      <c r="BG211" s="155">
        <f>IF(N211="zákl. přenesená",J211,0)</f>
        <v>0</v>
      </c>
      <c r="BH211" s="155">
        <f>IF(N211="sníž. přenesená",J211,0)</f>
        <v>0</v>
      </c>
      <c r="BI211" s="155">
        <f>IF(N211="nulová",J211,0)</f>
        <v>0</v>
      </c>
      <c r="BJ211" s="17" t="s">
        <v>77</v>
      </c>
      <c r="BK211" s="155">
        <f>ROUND(I211*H211,2)</f>
        <v>0</v>
      </c>
      <c r="BL211" s="17" t="s">
        <v>227</v>
      </c>
      <c r="BM211" s="154" t="s">
        <v>494</v>
      </c>
    </row>
    <row r="212" spans="1:65" s="2" customFormat="1" ht="24.2" customHeight="1">
      <c r="A212" s="32"/>
      <c r="B212" s="142"/>
      <c r="C212" s="143" t="s">
        <v>384</v>
      </c>
      <c r="D212" s="143" t="s">
        <v>144</v>
      </c>
      <c r="E212" s="144" t="s">
        <v>392</v>
      </c>
      <c r="F212" s="145" t="s">
        <v>393</v>
      </c>
      <c r="G212" s="146" t="s">
        <v>349</v>
      </c>
      <c r="H212" s="182"/>
      <c r="I212" s="148"/>
      <c r="J212" s="149">
        <f>ROUND(I212*H212,2)</f>
        <v>0</v>
      </c>
      <c r="K212" s="145" t="s">
        <v>148</v>
      </c>
      <c r="L212" s="33"/>
      <c r="M212" s="150" t="s">
        <v>1</v>
      </c>
      <c r="N212" s="151" t="s">
        <v>34</v>
      </c>
      <c r="O212" s="58"/>
      <c r="P212" s="152">
        <f>O212*H212</f>
        <v>0</v>
      </c>
      <c r="Q212" s="152">
        <v>0</v>
      </c>
      <c r="R212" s="152">
        <f>Q212*H212</f>
        <v>0</v>
      </c>
      <c r="S212" s="152">
        <v>0</v>
      </c>
      <c r="T212" s="152">
        <f>S212*H212</f>
        <v>0</v>
      </c>
      <c r="U212" s="153" t="s">
        <v>1</v>
      </c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154" t="s">
        <v>227</v>
      </c>
      <c r="AT212" s="154" t="s">
        <v>144</v>
      </c>
      <c r="AU212" s="154" t="s">
        <v>79</v>
      </c>
      <c r="AY212" s="17" t="s">
        <v>141</v>
      </c>
      <c r="BE212" s="155">
        <f>IF(N212="základní",J212,0)</f>
        <v>0</v>
      </c>
      <c r="BF212" s="155">
        <f>IF(N212="snížená",J212,0)</f>
        <v>0</v>
      </c>
      <c r="BG212" s="155">
        <f>IF(N212="zákl. přenesená",J212,0)</f>
        <v>0</v>
      </c>
      <c r="BH212" s="155">
        <f>IF(N212="sníž. přenesená",J212,0)</f>
        <v>0</v>
      </c>
      <c r="BI212" s="155">
        <f>IF(N212="nulová",J212,0)</f>
        <v>0</v>
      </c>
      <c r="BJ212" s="17" t="s">
        <v>77</v>
      </c>
      <c r="BK212" s="155">
        <f>ROUND(I212*H212,2)</f>
        <v>0</v>
      </c>
      <c r="BL212" s="17" t="s">
        <v>227</v>
      </c>
      <c r="BM212" s="154" t="s">
        <v>495</v>
      </c>
    </row>
    <row r="213" spans="1:65" s="12" customFormat="1" ht="22.9" customHeight="1">
      <c r="B213" s="129"/>
      <c r="D213" s="130" t="s">
        <v>68</v>
      </c>
      <c r="E213" s="140" t="s">
        <v>395</v>
      </c>
      <c r="F213" s="140" t="s">
        <v>396</v>
      </c>
      <c r="I213" s="132"/>
      <c r="J213" s="141">
        <f>BK213</f>
        <v>0</v>
      </c>
      <c r="L213" s="129"/>
      <c r="M213" s="134"/>
      <c r="N213" s="135"/>
      <c r="O213" s="135"/>
      <c r="P213" s="136">
        <f>SUM(P214:P221)</f>
        <v>0</v>
      </c>
      <c r="Q213" s="135"/>
      <c r="R213" s="136">
        <f>SUM(R214:R221)</f>
        <v>2.0159999999999996E-3</v>
      </c>
      <c r="S213" s="135"/>
      <c r="T213" s="136">
        <f>SUM(T214:T221)</f>
        <v>0</v>
      </c>
      <c r="U213" s="137"/>
      <c r="AR213" s="130" t="s">
        <v>79</v>
      </c>
      <c r="AT213" s="138" t="s">
        <v>68</v>
      </c>
      <c r="AU213" s="138" t="s">
        <v>77</v>
      </c>
      <c r="AY213" s="130" t="s">
        <v>141</v>
      </c>
      <c r="BK213" s="139">
        <f>SUM(BK214:BK221)</f>
        <v>0</v>
      </c>
    </row>
    <row r="214" spans="1:65" s="2" customFormat="1" ht="24.2" customHeight="1">
      <c r="A214" s="32"/>
      <c r="B214" s="142"/>
      <c r="C214" s="143" t="s">
        <v>388</v>
      </c>
      <c r="D214" s="143" t="s">
        <v>144</v>
      </c>
      <c r="E214" s="144" t="s">
        <v>398</v>
      </c>
      <c r="F214" s="145" t="s">
        <v>399</v>
      </c>
      <c r="G214" s="146" t="s">
        <v>147</v>
      </c>
      <c r="H214" s="147">
        <v>5.76</v>
      </c>
      <c r="I214" s="148"/>
      <c r="J214" s="149">
        <f>ROUND(I214*H214,2)</f>
        <v>0</v>
      </c>
      <c r="K214" s="145" t="s">
        <v>148</v>
      </c>
      <c r="L214" s="33"/>
      <c r="M214" s="150" t="s">
        <v>1</v>
      </c>
      <c r="N214" s="151" t="s">
        <v>34</v>
      </c>
      <c r="O214" s="58"/>
      <c r="P214" s="152">
        <f>O214*H214</f>
        <v>0</v>
      </c>
      <c r="Q214" s="152">
        <v>6.9999999999999994E-5</v>
      </c>
      <c r="R214" s="152">
        <f>Q214*H214</f>
        <v>4.0319999999999993E-4</v>
      </c>
      <c r="S214" s="152">
        <v>0</v>
      </c>
      <c r="T214" s="152">
        <f>S214*H214</f>
        <v>0</v>
      </c>
      <c r="U214" s="153" t="s">
        <v>1</v>
      </c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R214" s="154" t="s">
        <v>227</v>
      </c>
      <c r="AT214" s="154" t="s">
        <v>144</v>
      </c>
      <c r="AU214" s="154" t="s">
        <v>79</v>
      </c>
      <c r="AY214" s="17" t="s">
        <v>141</v>
      </c>
      <c r="BE214" s="155">
        <f>IF(N214="základní",J214,0)</f>
        <v>0</v>
      </c>
      <c r="BF214" s="155">
        <f>IF(N214="snížená",J214,0)</f>
        <v>0</v>
      </c>
      <c r="BG214" s="155">
        <f>IF(N214="zákl. přenesená",J214,0)</f>
        <v>0</v>
      </c>
      <c r="BH214" s="155">
        <f>IF(N214="sníž. přenesená",J214,0)</f>
        <v>0</v>
      </c>
      <c r="BI214" s="155">
        <f>IF(N214="nulová",J214,0)</f>
        <v>0</v>
      </c>
      <c r="BJ214" s="17" t="s">
        <v>77</v>
      </c>
      <c r="BK214" s="155">
        <f>ROUND(I214*H214,2)</f>
        <v>0</v>
      </c>
      <c r="BL214" s="17" t="s">
        <v>227</v>
      </c>
      <c r="BM214" s="154" t="s">
        <v>496</v>
      </c>
    </row>
    <row r="215" spans="1:65" s="2" customFormat="1" ht="24.2" customHeight="1">
      <c r="A215" s="32"/>
      <c r="B215" s="142"/>
      <c r="C215" s="143" t="s">
        <v>391</v>
      </c>
      <c r="D215" s="143" t="s">
        <v>144</v>
      </c>
      <c r="E215" s="144" t="s">
        <v>402</v>
      </c>
      <c r="F215" s="145" t="s">
        <v>403</v>
      </c>
      <c r="G215" s="146" t="s">
        <v>147</v>
      </c>
      <c r="H215" s="147">
        <v>5.76</v>
      </c>
      <c r="I215" s="148"/>
      <c r="J215" s="149">
        <f>ROUND(I215*H215,2)</f>
        <v>0</v>
      </c>
      <c r="K215" s="145" t="s">
        <v>148</v>
      </c>
      <c r="L215" s="33"/>
      <c r="M215" s="150" t="s">
        <v>1</v>
      </c>
      <c r="N215" s="151" t="s">
        <v>34</v>
      </c>
      <c r="O215" s="58"/>
      <c r="P215" s="152">
        <f>O215*H215</f>
        <v>0</v>
      </c>
      <c r="Q215" s="152">
        <v>2.0000000000000002E-5</v>
      </c>
      <c r="R215" s="152">
        <f>Q215*H215</f>
        <v>1.1520000000000001E-4</v>
      </c>
      <c r="S215" s="152">
        <v>0</v>
      </c>
      <c r="T215" s="152">
        <f>S215*H215</f>
        <v>0</v>
      </c>
      <c r="U215" s="153" t="s">
        <v>1</v>
      </c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R215" s="154" t="s">
        <v>227</v>
      </c>
      <c r="AT215" s="154" t="s">
        <v>144</v>
      </c>
      <c r="AU215" s="154" t="s">
        <v>79</v>
      </c>
      <c r="AY215" s="17" t="s">
        <v>141</v>
      </c>
      <c r="BE215" s="155">
        <f>IF(N215="základní",J215,0)</f>
        <v>0</v>
      </c>
      <c r="BF215" s="155">
        <f>IF(N215="snížená",J215,0)</f>
        <v>0</v>
      </c>
      <c r="BG215" s="155">
        <f>IF(N215="zákl. přenesená",J215,0)</f>
        <v>0</v>
      </c>
      <c r="BH215" s="155">
        <f>IF(N215="sníž. přenesená",J215,0)</f>
        <v>0</v>
      </c>
      <c r="BI215" s="155">
        <f>IF(N215="nulová",J215,0)</f>
        <v>0</v>
      </c>
      <c r="BJ215" s="17" t="s">
        <v>77</v>
      </c>
      <c r="BK215" s="155">
        <f>ROUND(I215*H215,2)</f>
        <v>0</v>
      </c>
      <c r="BL215" s="17" t="s">
        <v>227</v>
      </c>
      <c r="BM215" s="154" t="s">
        <v>497</v>
      </c>
    </row>
    <row r="216" spans="1:65" s="13" customFormat="1">
      <c r="B216" s="156"/>
      <c r="D216" s="157" t="s">
        <v>151</v>
      </c>
      <c r="E216" s="158" t="s">
        <v>1</v>
      </c>
      <c r="F216" s="159" t="s">
        <v>378</v>
      </c>
      <c r="H216" s="158" t="s">
        <v>1</v>
      </c>
      <c r="I216" s="160"/>
      <c r="L216" s="156"/>
      <c r="M216" s="161"/>
      <c r="N216" s="162"/>
      <c r="O216" s="162"/>
      <c r="P216" s="162"/>
      <c r="Q216" s="162"/>
      <c r="R216" s="162"/>
      <c r="S216" s="162"/>
      <c r="T216" s="162"/>
      <c r="U216" s="163"/>
      <c r="AT216" s="158" t="s">
        <v>151</v>
      </c>
      <c r="AU216" s="158" t="s">
        <v>79</v>
      </c>
      <c r="AV216" s="13" t="s">
        <v>77</v>
      </c>
      <c r="AW216" s="13" t="s">
        <v>26</v>
      </c>
      <c r="AX216" s="13" t="s">
        <v>69</v>
      </c>
      <c r="AY216" s="158" t="s">
        <v>141</v>
      </c>
    </row>
    <row r="217" spans="1:65" s="14" customFormat="1">
      <c r="B217" s="164"/>
      <c r="D217" s="157" t="s">
        <v>151</v>
      </c>
      <c r="E217" s="165" t="s">
        <v>1</v>
      </c>
      <c r="F217" s="166" t="s">
        <v>405</v>
      </c>
      <c r="H217" s="167">
        <v>5.76</v>
      </c>
      <c r="I217" s="168"/>
      <c r="L217" s="164"/>
      <c r="M217" s="169"/>
      <c r="N217" s="170"/>
      <c r="O217" s="170"/>
      <c r="P217" s="170"/>
      <c r="Q217" s="170"/>
      <c r="R217" s="170"/>
      <c r="S217" s="170"/>
      <c r="T217" s="170"/>
      <c r="U217" s="171"/>
      <c r="AT217" s="165" t="s">
        <v>151</v>
      </c>
      <c r="AU217" s="165" t="s">
        <v>79</v>
      </c>
      <c r="AV217" s="14" t="s">
        <v>79</v>
      </c>
      <c r="AW217" s="14" t="s">
        <v>26</v>
      </c>
      <c r="AX217" s="14" t="s">
        <v>77</v>
      </c>
      <c r="AY217" s="165" t="s">
        <v>141</v>
      </c>
    </row>
    <row r="218" spans="1:65" s="2" customFormat="1" ht="24.2" customHeight="1">
      <c r="A218" s="32"/>
      <c r="B218" s="142"/>
      <c r="C218" s="143" t="s">
        <v>397</v>
      </c>
      <c r="D218" s="143" t="s">
        <v>144</v>
      </c>
      <c r="E218" s="144" t="s">
        <v>407</v>
      </c>
      <c r="F218" s="145" t="s">
        <v>408</v>
      </c>
      <c r="G218" s="146" t="s">
        <v>147</v>
      </c>
      <c r="H218" s="147">
        <v>5.76</v>
      </c>
      <c r="I218" s="148"/>
      <c r="J218" s="149">
        <f>ROUND(I218*H218,2)</f>
        <v>0</v>
      </c>
      <c r="K218" s="145" t="s">
        <v>148</v>
      </c>
      <c r="L218" s="33"/>
      <c r="M218" s="150" t="s">
        <v>1</v>
      </c>
      <c r="N218" s="151" t="s">
        <v>34</v>
      </c>
      <c r="O218" s="58"/>
      <c r="P218" s="152">
        <f>O218*H218</f>
        <v>0</v>
      </c>
      <c r="Q218" s="152">
        <v>1.3999999999999999E-4</v>
      </c>
      <c r="R218" s="152">
        <f>Q218*H218</f>
        <v>8.0639999999999987E-4</v>
      </c>
      <c r="S218" s="152">
        <v>0</v>
      </c>
      <c r="T218" s="152">
        <f>S218*H218</f>
        <v>0</v>
      </c>
      <c r="U218" s="153" t="s">
        <v>1</v>
      </c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R218" s="154" t="s">
        <v>227</v>
      </c>
      <c r="AT218" s="154" t="s">
        <v>144</v>
      </c>
      <c r="AU218" s="154" t="s">
        <v>79</v>
      </c>
      <c r="AY218" s="17" t="s">
        <v>141</v>
      </c>
      <c r="BE218" s="155">
        <f>IF(N218="základní",J218,0)</f>
        <v>0</v>
      </c>
      <c r="BF218" s="155">
        <f>IF(N218="snížená",J218,0)</f>
        <v>0</v>
      </c>
      <c r="BG218" s="155">
        <f>IF(N218="zákl. přenesená",J218,0)</f>
        <v>0</v>
      </c>
      <c r="BH218" s="155">
        <f>IF(N218="sníž. přenesená",J218,0)</f>
        <v>0</v>
      </c>
      <c r="BI218" s="155">
        <f>IF(N218="nulová",J218,0)</f>
        <v>0</v>
      </c>
      <c r="BJ218" s="17" t="s">
        <v>77</v>
      </c>
      <c r="BK218" s="155">
        <f>ROUND(I218*H218,2)</f>
        <v>0</v>
      </c>
      <c r="BL218" s="17" t="s">
        <v>227</v>
      </c>
      <c r="BM218" s="154" t="s">
        <v>498</v>
      </c>
    </row>
    <row r="219" spans="1:65" s="2" customFormat="1" ht="24.2" customHeight="1">
      <c r="A219" s="32"/>
      <c r="B219" s="142"/>
      <c r="C219" s="143" t="s">
        <v>401</v>
      </c>
      <c r="D219" s="143" t="s">
        <v>144</v>
      </c>
      <c r="E219" s="144" t="s">
        <v>411</v>
      </c>
      <c r="F219" s="145" t="s">
        <v>412</v>
      </c>
      <c r="G219" s="146" t="s">
        <v>147</v>
      </c>
      <c r="H219" s="147">
        <v>5.76</v>
      </c>
      <c r="I219" s="148"/>
      <c r="J219" s="149">
        <f>ROUND(I219*H219,2)</f>
        <v>0</v>
      </c>
      <c r="K219" s="145" t="s">
        <v>148</v>
      </c>
      <c r="L219" s="33"/>
      <c r="M219" s="150" t="s">
        <v>1</v>
      </c>
      <c r="N219" s="151" t="s">
        <v>34</v>
      </c>
      <c r="O219" s="58"/>
      <c r="P219" s="152">
        <f>O219*H219</f>
        <v>0</v>
      </c>
      <c r="Q219" s="152">
        <v>1.2E-4</v>
      </c>
      <c r="R219" s="152">
        <f>Q219*H219</f>
        <v>6.912E-4</v>
      </c>
      <c r="S219" s="152">
        <v>0</v>
      </c>
      <c r="T219" s="152">
        <f>S219*H219</f>
        <v>0</v>
      </c>
      <c r="U219" s="153" t="s">
        <v>1</v>
      </c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R219" s="154" t="s">
        <v>227</v>
      </c>
      <c r="AT219" s="154" t="s">
        <v>144</v>
      </c>
      <c r="AU219" s="154" t="s">
        <v>79</v>
      </c>
      <c r="AY219" s="17" t="s">
        <v>141</v>
      </c>
      <c r="BE219" s="155">
        <f>IF(N219="základní",J219,0)</f>
        <v>0</v>
      </c>
      <c r="BF219" s="155">
        <f>IF(N219="snížená",J219,0)</f>
        <v>0</v>
      </c>
      <c r="BG219" s="155">
        <f>IF(N219="zákl. přenesená",J219,0)</f>
        <v>0</v>
      </c>
      <c r="BH219" s="155">
        <f>IF(N219="sníž. přenesená",J219,0)</f>
        <v>0</v>
      </c>
      <c r="BI219" s="155">
        <f>IF(N219="nulová",J219,0)</f>
        <v>0</v>
      </c>
      <c r="BJ219" s="17" t="s">
        <v>77</v>
      </c>
      <c r="BK219" s="155">
        <f>ROUND(I219*H219,2)</f>
        <v>0</v>
      </c>
      <c r="BL219" s="17" t="s">
        <v>227</v>
      </c>
      <c r="BM219" s="154" t="s">
        <v>499</v>
      </c>
    </row>
    <row r="220" spans="1:65" s="13" customFormat="1">
      <c r="B220" s="156"/>
      <c r="D220" s="157" t="s">
        <v>151</v>
      </c>
      <c r="E220" s="158" t="s">
        <v>1</v>
      </c>
      <c r="F220" s="159" t="s">
        <v>378</v>
      </c>
      <c r="H220" s="158" t="s">
        <v>1</v>
      </c>
      <c r="I220" s="160"/>
      <c r="L220" s="156"/>
      <c r="M220" s="161"/>
      <c r="N220" s="162"/>
      <c r="O220" s="162"/>
      <c r="P220" s="162"/>
      <c r="Q220" s="162"/>
      <c r="R220" s="162"/>
      <c r="S220" s="162"/>
      <c r="T220" s="162"/>
      <c r="U220" s="163"/>
      <c r="AT220" s="158" t="s">
        <v>151</v>
      </c>
      <c r="AU220" s="158" t="s">
        <v>79</v>
      </c>
      <c r="AV220" s="13" t="s">
        <v>77</v>
      </c>
      <c r="AW220" s="13" t="s">
        <v>26</v>
      </c>
      <c r="AX220" s="13" t="s">
        <v>69</v>
      </c>
      <c r="AY220" s="158" t="s">
        <v>141</v>
      </c>
    </row>
    <row r="221" spans="1:65" s="14" customFormat="1">
      <c r="B221" s="164"/>
      <c r="D221" s="157" t="s">
        <v>151</v>
      </c>
      <c r="E221" s="165" t="s">
        <v>1</v>
      </c>
      <c r="F221" s="166" t="s">
        <v>405</v>
      </c>
      <c r="H221" s="167">
        <v>5.76</v>
      </c>
      <c r="I221" s="168"/>
      <c r="L221" s="164"/>
      <c r="M221" s="169"/>
      <c r="N221" s="170"/>
      <c r="O221" s="170"/>
      <c r="P221" s="170"/>
      <c r="Q221" s="170"/>
      <c r="R221" s="170"/>
      <c r="S221" s="170"/>
      <c r="T221" s="170"/>
      <c r="U221" s="171"/>
      <c r="AT221" s="165" t="s">
        <v>151</v>
      </c>
      <c r="AU221" s="165" t="s">
        <v>79</v>
      </c>
      <c r="AV221" s="14" t="s">
        <v>79</v>
      </c>
      <c r="AW221" s="14" t="s">
        <v>26</v>
      </c>
      <c r="AX221" s="14" t="s">
        <v>77</v>
      </c>
      <c r="AY221" s="165" t="s">
        <v>141</v>
      </c>
    </row>
    <row r="222" spans="1:65" s="12" customFormat="1" ht="22.9" customHeight="1">
      <c r="B222" s="129"/>
      <c r="D222" s="130" t="s">
        <v>68</v>
      </c>
      <c r="E222" s="140" t="s">
        <v>414</v>
      </c>
      <c r="F222" s="140" t="s">
        <v>415</v>
      </c>
      <c r="I222" s="132"/>
      <c r="J222" s="141">
        <f>BK222</f>
        <v>0</v>
      </c>
      <c r="L222" s="129"/>
      <c r="M222" s="134"/>
      <c r="N222" s="135"/>
      <c r="O222" s="135"/>
      <c r="P222" s="136">
        <f>SUM(P223:P229)</f>
        <v>0</v>
      </c>
      <c r="Q222" s="135"/>
      <c r="R222" s="136">
        <f>SUM(R223:R229)</f>
        <v>3.3755199999999999E-2</v>
      </c>
      <c r="S222" s="135"/>
      <c r="T222" s="136">
        <f>SUM(T223:T229)</f>
        <v>7.1672000000000003E-3</v>
      </c>
      <c r="U222" s="137"/>
      <c r="AR222" s="130" t="s">
        <v>79</v>
      </c>
      <c r="AT222" s="138" t="s">
        <v>68</v>
      </c>
      <c r="AU222" s="138" t="s">
        <v>77</v>
      </c>
      <c r="AY222" s="130" t="s">
        <v>141</v>
      </c>
      <c r="BK222" s="139">
        <f>SUM(BK223:BK229)</f>
        <v>0</v>
      </c>
    </row>
    <row r="223" spans="1:65" s="2" customFormat="1" ht="16.5" customHeight="1">
      <c r="A223" s="32"/>
      <c r="B223" s="142"/>
      <c r="C223" s="143" t="s">
        <v>406</v>
      </c>
      <c r="D223" s="143" t="s">
        <v>144</v>
      </c>
      <c r="E223" s="144" t="s">
        <v>417</v>
      </c>
      <c r="F223" s="145" t="s">
        <v>418</v>
      </c>
      <c r="G223" s="146" t="s">
        <v>147</v>
      </c>
      <c r="H223" s="147">
        <v>23.12</v>
      </c>
      <c r="I223" s="148"/>
      <c r="J223" s="149">
        <f>ROUND(I223*H223,2)</f>
        <v>0</v>
      </c>
      <c r="K223" s="145" t="s">
        <v>148</v>
      </c>
      <c r="L223" s="33"/>
      <c r="M223" s="150" t="s">
        <v>1</v>
      </c>
      <c r="N223" s="151" t="s">
        <v>34</v>
      </c>
      <c r="O223" s="58"/>
      <c r="P223" s="152">
        <f>O223*H223</f>
        <v>0</v>
      </c>
      <c r="Q223" s="152">
        <v>1E-3</v>
      </c>
      <c r="R223" s="152">
        <f>Q223*H223</f>
        <v>2.3120000000000002E-2</v>
      </c>
      <c r="S223" s="152">
        <v>3.1E-4</v>
      </c>
      <c r="T223" s="152">
        <f>S223*H223</f>
        <v>7.1672000000000003E-3</v>
      </c>
      <c r="U223" s="153" t="s">
        <v>1</v>
      </c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R223" s="154" t="s">
        <v>227</v>
      </c>
      <c r="AT223" s="154" t="s">
        <v>144</v>
      </c>
      <c r="AU223" s="154" t="s">
        <v>79</v>
      </c>
      <c r="AY223" s="17" t="s">
        <v>141</v>
      </c>
      <c r="BE223" s="155">
        <f>IF(N223="základní",J223,0)</f>
        <v>0</v>
      </c>
      <c r="BF223" s="155">
        <f>IF(N223="snížená",J223,0)</f>
        <v>0</v>
      </c>
      <c r="BG223" s="155">
        <f>IF(N223="zákl. přenesená",J223,0)</f>
        <v>0</v>
      </c>
      <c r="BH223" s="155">
        <f>IF(N223="sníž. přenesená",J223,0)</f>
        <v>0</v>
      </c>
      <c r="BI223" s="155">
        <f>IF(N223="nulová",J223,0)</f>
        <v>0</v>
      </c>
      <c r="BJ223" s="17" t="s">
        <v>77</v>
      </c>
      <c r="BK223" s="155">
        <f>ROUND(I223*H223,2)</f>
        <v>0</v>
      </c>
      <c r="BL223" s="17" t="s">
        <v>227</v>
      </c>
      <c r="BM223" s="154" t="s">
        <v>500</v>
      </c>
    </row>
    <row r="224" spans="1:65" s="14" customFormat="1">
      <c r="B224" s="164"/>
      <c r="D224" s="157" t="s">
        <v>151</v>
      </c>
      <c r="E224" s="165" t="s">
        <v>1</v>
      </c>
      <c r="F224" s="166" t="s">
        <v>501</v>
      </c>
      <c r="H224" s="167">
        <v>23.12</v>
      </c>
      <c r="I224" s="168"/>
      <c r="L224" s="164"/>
      <c r="M224" s="169"/>
      <c r="N224" s="170"/>
      <c r="O224" s="170"/>
      <c r="P224" s="170"/>
      <c r="Q224" s="170"/>
      <c r="R224" s="170"/>
      <c r="S224" s="170"/>
      <c r="T224" s="170"/>
      <c r="U224" s="171"/>
      <c r="AT224" s="165" t="s">
        <v>151</v>
      </c>
      <c r="AU224" s="165" t="s">
        <v>79</v>
      </c>
      <c r="AV224" s="14" t="s">
        <v>79</v>
      </c>
      <c r="AW224" s="14" t="s">
        <v>26</v>
      </c>
      <c r="AX224" s="14" t="s">
        <v>77</v>
      </c>
      <c r="AY224" s="165" t="s">
        <v>141</v>
      </c>
    </row>
    <row r="225" spans="1:65" s="2" customFormat="1" ht="24.2" customHeight="1">
      <c r="A225" s="32"/>
      <c r="B225" s="142"/>
      <c r="C225" s="143" t="s">
        <v>410</v>
      </c>
      <c r="D225" s="143" t="s">
        <v>144</v>
      </c>
      <c r="E225" s="144" t="s">
        <v>422</v>
      </c>
      <c r="F225" s="145" t="s">
        <v>423</v>
      </c>
      <c r="G225" s="146" t="s">
        <v>147</v>
      </c>
      <c r="H225" s="147">
        <v>23.12</v>
      </c>
      <c r="I225" s="148"/>
      <c r="J225" s="149">
        <f>ROUND(I225*H225,2)</f>
        <v>0</v>
      </c>
      <c r="K225" s="145" t="s">
        <v>148</v>
      </c>
      <c r="L225" s="33"/>
      <c r="M225" s="150" t="s">
        <v>1</v>
      </c>
      <c r="N225" s="151" t="s">
        <v>34</v>
      </c>
      <c r="O225" s="58"/>
      <c r="P225" s="152">
        <f>O225*H225</f>
        <v>0</v>
      </c>
      <c r="Q225" s="152">
        <v>0</v>
      </c>
      <c r="R225" s="152">
        <f>Q225*H225</f>
        <v>0</v>
      </c>
      <c r="S225" s="152">
        <v>0</v>
      </c>
      <c r="T225" s="152">
        <f>S225*H225</f>
        <v>0</v>
      </c>
      <c r="U225" s="153" t="s">
        <v>1</v>
      </c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R225" s="154" t="s">
        <v>227</v>
      </c>
      <c r="AT225" s="154" t="s">
        <v>144</v>
      </c>
      <c r="AU225" s="154" t="s">
        <v>79</v>
      </c>
      <c r="AY225" s="17" t="s">
        <v>141</v>
      </c>
      <c r="BE225" s="155">
        <f>IF(N225="základní",J225,0)</f>
        <v>0</v>
      </c>
      <c r="BF225" s="155">
        <f>IF(N225="snížená",J225,0)</f>
        <v>0</v>
      </c>
      <c r="BG225" s="155">
        <f>IF(N225="zákl. přenesená",J225,0)</f>
        <v>0</v>
      </c>
      <c r="BH225" s="155">
        <f>IF(N225="sníž. přenesená",J225,0)</f>
        <v>0</v>
      </c>
      <c r="BI225" s="155">
        <f>IF(N225="nulová",J225,0)</f>
        <v>0</v>
      </c>
      <c r="BJ225" s="17" t="s">
        <v>77</v>
      </c>
      <c r="BK225" s="155">
        <f>ROUND(I225*H225,2)</f>
        <v>0</v>
      </c>
      <c r="BL225" s="17" t="s">
        <v>227</v>
      </c>
      <c r="BM225" s="154" t="s">
        <v>502</v>
      </c>
    </row>
    <row r="226" spans="1:65" s="2" customFormat="1" ht="24.2" customHeight="1">
      <c r="A226" s="32"/>
      <c r="B226" s="142"/>
      <c r="C226" s="143" t="s">
        <v>416</v>
      </c>
      <c r="D226" s="143" t="s">
        <v>144</v>
      </c>
      <c r="E226" s="144" t="s">
        <v>426</v>
      </c>
      <c r="F226" s="145" t="s">
        <v>427</v>
      </c>
      <c r="G226" s="146" t="s">
        <v>147</v>
      </c>
      <c r="H226" s="147">
        <v>23.12</v>
      </c>
      <c r="I226" s="148"/>
      <c r="J226" s="149">
        <f>ROUND(I226*H226,2)</f>
        <v>0</v>
      </c>
      <c r="K226" s="145" t="s">
        <v>148</v>
      </c>
      <c r="L226" s="33"/>
      <c r="M226" s="150" t="s">
        <v>1</v>
      </c>
      <c r="N226" s="151" t="s">
        <v>34</v>
      </c>
      <c r="O226" s="58"/>
      <c r="P226" s="152">
        <f>O226*H226</f>
        <v>0</v>
      </c>
      <c r="Q226" s="152">
        <v>2.0000000000000001E-4</v>
      </c>
      <c r="R226" s="152">
        <f>Q226*H226</f>
        <v>4.6240000000000005E-3</v>
      </c>
      <c r="S226" s="152">
        <v>0</v>
      </c>
      <c r="T226" s="152">
        <f>S226*H226</f>
        <v>0</v>
      </c>
      <c r="U226" s="153" t="s">
        <v>1</v>
      </c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R226" s="154" t="s">
        <v>227</v>
      </c>
      <c r="AT226" s="154" t="s">
        <v>144</v>
      </c>
      <c r="AU226" s="154" t="s">
        <v>79</v>
      </c>
      <c r="AY226" s="17" t="s">
        <v>141</v>
      </c>
      <c r="BE226" s="155">
        <f>IF(N226="základní",J226,0)</f>
        <v>0</v>
      </c>
      <c r="BF226" s="155">
        <f>IF(N226="snížená",J226,0)</f>
        <v>0</v>
      </c>
      <c r="BG226" s="155">
        <f>IF(N226="zákl. přenesená",J226,0)</f>
        <v>0</v>
      </c>
      <c r="BH226" s="155">
        <f>IF(N226="sníž. přenesená",J226,0)</f>
        <v>0</v>
      </c>
      <c r="BI226" s="155">
        <f>IF(N226="nulová",J226,0)</f>
        <v>0</v>
      </c>
      <c r="BJ226" s="17" t="s">
        <v>77</v>
      </c>
      <c r="BK226" s="155">
        <f>ROUND(I226*H226,2)</f>
        <v>0</v>
      </c>
      <c r="BL226" s="17" t="s">
        <v>227</v>
      </c>
      <c r="BM226" s="154" t="s">
        <v>503</v>
      </c>
    </row>
    <row r="227" spans="1:65" s="13" customFormat="1">
      <c r="B227" s="156"/>
      <c r="D227" s="157" t="s">
        <v>151</v>
      </c>
      <c r="E227" s="158" t="s">
        <v>1</v>
      </c>
      <c r="F227" s="159" t="s">
        <v>429</v>
      </c>
      <c r="H227" s="158" t="s">
        <v>1</v>
      </c>
      <c r="I227" s="160"/>
      <c r="L227" s="156"/>
      <c r="M227" s="161"/>
      <c r="N227" s="162"/>
      <c r="O227" s="162"/>
      <c r="P227" s="162"/>
      <c r="Q227" s="162"/>
      <c r="R227" s="162"/>
      <c r="S227" s="162"/>
      <c r="T227" s="162"/>
      <c r="U227" s="163"/>
      <c r="AT227" s="158" t="s">
        <v>151</v>
      </c>
      <c r="AU227" s="158" t="s">
        <v>79</v>
      </c>
      <c r="AV227" s="13" t="s">
        <v>77</v>
      </c>
      <c r="AW227" s="13" t="s">
        <v>26</v>
      </c>
      <c r="AX227" s="13" t="s">
        <v>69</v>
      </c>
      <c r="AY227" s="158" t="s">
        <v>141</v>
      </c>
    </row>
    <row r="228" spans="1:65" s="14" customFormat="1">
      <c r="B228" s="164"/>
      <c r="D228" s="157" t="s">
        <v>151</v>
      </c>
      <c r="E228" s="165" t="s">
        <v>1</v>
      </c>
      <c r="F228" s="166" t="s">
        <v>501</v>
      </c>
      <c r="H228" s="167">
        <v>23.12</v>
      </c>
      <c r="I228" s="168"/>
      <c r="L228" s="164"/>
      <c r="M228" s="169"/>
      <c r="N228" s="170"/>
      <c r="O228" s="170"/>
      <c r="P228" s="170"/>
      <c r="Q228" s="170"/>
      <c r="R228" s="170"/>
      <c r="S228" s="170"/>
      <c r="T228" s="170"/>
      <c r="U228" s="171"/>
      <c r="AT228" s="165" t="s">
        <v>151</v>
      </c>
      <c r="AU228" s="165" t="s">
        <v>79</v>
      </c>
      <c r="AV228" s="14" t="s">
        <v>79</v>
      </c>
      <c r="AW228" s="14" t="s">
        <v>26</v>
      </c>
      <c r="AX228" s="14" t="s">
        <v>77</v>
      </c>
      <c r="AY228" s="165" t="s">
        <v>141</v>
      </c>
    </row>
    <row r="229" spans="1:65" s="2" customFormat="1" ht="33" customHeight="1">
      <c r="A229" s="32"/>
      <c r="B229" s="142"/>
      <c r="C229" s="143" t="s">
        <v>421</v>
      </c>
      <c r="D229" s="143" t="s">
        <v>144</v>
      </c>
      <c r="E229" s="144" t="s">
        <v>431</v>
      </c>
      <c r="F229" s="145" t="s">
        <v>432</v>
      </c>
      <c r="G229" s="146" t="s">
        <v>147</v>
      </c>
      <c r="H229" s="147">
        <v>23.12</v>
      </c>
      <c r="I229" s="148"/>
      <c r="J229" s="149">
        <f>ROUND(I229*H229,2)</f>
        <v>0</v>
      </c>
      <c r="K229" s="145" t="s">
        <v>148</v>
      </c>
      <c r="L229" s="33"/>
      <c r="M229" s="183" t="s">
        <v>1</v>
      </c>
      <c r="N229" s="184" t="s">
        <v>34</v>
      </c>
      <c r="O229" s="185"/>
      <c r="P229" s="186">
        <f>O229*H229</f>
        <v>0</v>
      </c>
      <c r="Q229" s="186">
        <v>2.5999999999999998E-4</v>
      </c>
      <c r="R229" s="186">
        <f>Q229*H229</f>
        <v>6.0111999999999995E-3</v>
      </c>
      <c r="S229" s="186">
        <v>0</v>
      </c>
      <c r="T229" s="186">
        <f>S229*H229</f>
        <v>0</v>
      </c>
      <c r="U229" s="187" t="s">
        <v>1</v>
      </c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R229" s="154" t="s">
        <v>227</v>
      </c>
      <c r="AT229" s="154" t="s">
        <v>144</v>
      </c>
      <c r="AU229" s="154" t="s">
        <v>79</v>
      </c>
      <c r="AY229" s="17" t="s">
        <v>141</v>
      </c>
      <c r="BE229" s="155">
        <f>IF(N229="základní",J229,0)</f>
        <v>0</v>
      </c>
      <c r="BF229" s="155">
        <f>IF(N229="snížená",J229,0)</f>
        <v>0</v>
      </c>
      <c r="BG229" s="155">
        <f>IF(N229="zákl. přenesená",J229,0)</f>
        <v>0</v>
      </c>
      <c r="BH229" s="155">
        <f>IF(N229="sníž. přenesená",J229,0)</f>
        <v>0</v>
      </c>
      <c r="BI229" s="155">
        <f>IF(N229="nulová",J229,0)</f>
        <v>0</v>
      </c>
      <c r="BJ229" s="17" t="s">
        <v>77</v>
      </c>
      <c r="BK229" s="155">
        <f>ROUND(I229*H229,2)</f>
        <v>0</v>
      </c>
      <c r="BL229" s="17" t="s">
        <v>227</v>
      </c>
      <c r="BM229" s="154" t="s">
        <v>504</v>
      </c>
    </row>
    <row r="230" spans="1:65" s="2" customFormat="1" ht="6.95" customHeight="1">
      <c r="A230" s="32"/>
      <c r="B230" s="47"/>
      <c r="C230" s="48"/>
      <c r="D230" s="48"/>
      <c r="E230" s="48"/>
      <c r="F230" s="48"/>
      <c r="G230" s="48"/>
      <c r="H230" s="48"/>
      <c r="I230" s="48"/>
      <c r="J230" s="48"/>
      <c r="K230" s="48"/>
      <c r="L230" s="33"/>
      <c r="M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</row>
  </sheetData>
  <autoFilter ref="C131:K229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76" fitToHeight="100" orientation="portrait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31"/>
  <sheetViews>
    <sheetView showGridLines="0" workbookViewId="0">
      <selection activeCell="F126" sqref="F126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1" width="14.16406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0" t="s">
        <v>5</v>
      </c>
      <c r="M2" s="231"/>
      <c r="N2" s="231"/>
      <c r="O2" s="231"/>
      <c r="P2" s="231"/>
      <c r="Q2" s="231"/>
      <c r="R2" s="231"/>
      <c r="S2" s="231"/>
      <c r="T2" s="231"/>
      <c r="U2" s="231"/>
      <c r="V2" s="231"/>
      <c r="AT2" s="17" t="s">
        <v>85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79</v>
      </c>
    </row>
    <row r="4" spans="1:46" s="1" customFormat="1" ht="24.95" customHeight="1">
      <c r="B4" s="20"/>
      <c r="D4" s="21" t="s">
        <v>101</v>
      </c>
      <c r="L4" s="20"/>
      <c r="M4" s="93" t="s">
        <v>9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948</v>
      </c>
      <c r="L6" s="20"/>
    </row>
    <row r="7" spans="1:46" s="1" customFormat="1" ht="16.5" customHeight="1">
      <c r="B7" s="20"/>
      <c r="E7" s="245" t="str">
        <f>'Rekapitulace stavby'!K6</f>
        <v>GJN - oprava výměnou - žákovské soc.zařízení</v>
      </c>
      <c r="F7" s="246"/>
      <c r="G7" s="246"/>
      <c r="H7" s="246"/>
      <c r="L7" s="20"/>
    </row>
    <row r="8" spans="1:46" s="2" customFormat="1" ht="12" customHeight="1">
      <c r="A8" s="32"/>
      <c r="B8" s="33"/>
      <c r="C8" s="32"/>
      <c r="D8" s="27" t="s">
        <v>102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24" t="s">
        <v>505</v>
      </c>
      <c r="F9" s="244"/>
      <c r="G9" s="244"/>
      <c r="H9" s="244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15</v>
      </c>
      <c r="E11" s="32"/>
      <c r="F11" s="25" t="s">
        <v>1</v>
      </c>
      <c r="G11" s="32"/>
      <c r="H11" s="32"/>
      <c r="I11" s="27" t="s">
        <v>16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17</v>
      </c>
      <c r="E12" s="32"/>
      <c r="F12" s="25" t="s">
        <v>18</v>
      </c>
      <c r="G12" s="32"/>
      <c r="H12" s="32"/>
      <c r="I12" s="27" t="s">
        <v>19</v>
      </c>
      <c r="J12" s="197" t="str">
        <f>'Rekapitulace stavby'!AN8</f>
        <v>Vyplň údaj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20</v>
      </c>
      <c r="E14" s="32"/>
      <c r="F14" s="201" t="str">
        <f>'Rekapitulace stavby'!K10</f>
        <v>Gymnázium Jana Nerudy, škola hl. m. Prahy, Hellichova 3, 118 00 Praha 1</v>
      </c>
      <c r="G14" s="32"/>
      <c r="H14" s="32"/>
      <c r="I14" s="27" t="s">
        <v>21</v>
      </c>
      <c r="J14" s="25" t="str">
        <f>IF('Rekapitulace stavby'!AN10="","",'Rekapitulace stavby'!AN10)</f>
        <v>708 72 767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tr">
        <f>IF('Rekapitulace stavby'!E11="","",'Rekapitulace stavby'!E11)</f>
        <v xml:space="preserve"> </v>
      </c>
      <c r="F15" s="32"/>
      <c r="G15" s="32"/>
      <c r="H15" s="32"/>
      <c r="I15" s="27" t="s">
        <v>22</v>
      </c>
      <c r="J15" s="25" t="str">
        <f>IF('Rekapitulace stavby'!AN11="","",'Rekapitulace stavby'!AN11)</f>
        <v/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23</v>
      </c>
      <c r="E17" s="32"/>
      <c r="F17" s="32"/>
      <c r="G17" s="32"/>
      <c r="H17" s="32"/>
      <c r="I17" s="27" t="s">
        <v>21</v>
      </c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47" t="str">
        <f>'Rekapitulace stavby'!E14</f>
        <v>Vyplň údaj</v>
      </c>
      <c r="F18" s="239"/>
      <c r="G18" s="239"/>
      <c r="H18" s="239"/>
      <c r="I18" s="27" t="s">
        <v>22</v>
      </c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25</v>
      </c>
      <c r="E20" s="32"/>
      <c r="F20" s="32"/>
      <c r="G20" s="32"/>
      <c r="H20" s="32"/>
      <c r="I20" s="27" t="s">
        <v>21</v>
      </c>
      <c r="J20" s="25" t="str">
        <f>IF('Rekapitulace stavby'!AN16="","",'Rekapitulace stavby'!AN16)</f>
        <v/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tr">
        <f>IF('Rekapitulace stavby'!E17="","",'Rekapitulace stavby'!E17)</f>
        <v xml:space="preserve"> </v>
      </c>
      <c r="F21" s="32"/>
      <c r="G21" s="32"/>
      <c r="H21" s="32"/>
      <c r="I21" s="27" t="s">
        <v>22</v>
      </c>
      <c r="J21" s="25" t="str">
        <f>IF('Rekapitulace stavby'!AN17="","",'Rekapitulace stavby'!AN17)</f>
        <v/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27</v>
      </c>
      <c r="E23" s="32"/>
      <c r="F23" s="32"/>
      <c r="G23" s="32"/>
      <c r="H23" s="32"/>
      <c r="I23" s="27" t="s">
        <v>21</v>
      </c>
      <c r="J23" s="25" t="str">
        <f>IF('Rekapitulace stavby'!AN19="","",'Rekapitulace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IF('Rekapitulace stavby'!E20="","",'Rekapitulace stavby'!E20)</f>
        <v xml:space="preserve"> </v>
      </c>
      <c r="F24" s="32"/>
      <c r="G24" s="32"/>
      <c r="H24" s="32"/>
      <c r="I24" s="27" t="s">
        <v>22</v>
      </c>
      <c r="J24" s="25" t="str">
        <f>IF('Rekapitulace stavby'!AN20="","",'Rekapitulace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28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4"/>
      <c r="B27" s="95"/>
      <c r="C27" s="94"/>
      <c r="D27" s="94"/>
      <c r="E27" s="243" t="s">
        <v>1</v>
      </c>
      <c r="F27" s="243"/>
      <c r="G27" s="243"/>
      <c r="H27" s="243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97" t="s">
        <v>29</v>
      </c>
      <c r="E30" s="32"/>
      <c r="F30" s="32"/>
      <c r="G30" s="32"/>
      <c r="H30" s="32"/>
      <c r="I30" s="32"/>
      <c r="J30" s="71">
        <f>ROUND(J132,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31</v>
      </c>
      <c r="G32" s="32"/>
      <c r="H32" s="32"/>
      <c r="I32" s="36" t="s">
        <v>30</v>
      </c>
      <c r="J32" s="36" t="s">
        <v>32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98" t="s">
        <v>33</v>
      </c>
      <c r="E33" s="27" t="s">
        <v>34</v>
      </c>
      <c r="F33" s="99">
        <f>ROUND((SUM(BE132:BE230)),  2)</f>
        <v>0</v>
      </c>
      <c r="G33" s="32"/>
      <c r="H33" s="32"/>
      <c r="I33" s="100">
        <v>0.21</v>
      </c>
      <c r="J33" s="99">
        <f>ROUND(((SUM(BE132:BE230))*I33),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35</v>
      </c>
      <c r="F34" s="99">
        <f>ROUND((SUM(BF132:BF230)),  2)</f>
        <v>0</v>
      </c>
      <c r="G34" s="32"/>
      <c r="H34" s="32"/>
      <c r="I34" s="100">
        <v>0.15</v>
      </c>
      <c r="J34" s="99">
        <f>ROUND(((SUM(BF132:BF230))*I34),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36</v>
      </c>
      <c r="F35" s="99">
        <f>ROUND((SUM(BG132:BG230)),  2)</f>
        <v>0</v>
      </c>
      <c r="G35" s="32"/>
      <c r="H35" s="32"/>
      <c r="I35" s="100">
        <v>0.21</v>
      </c>
      <c r="J35" s="99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37</v>
      </c>
      <c r="F36" s="99">
        <f>ROUND((SUM(BH132:BH230)),  2)</f>
        <v>0</v>
      </c>
      <c r="G36" s="32"/>
      <c r="H36" s="32"/>
      <c r="I36" s="100">
        <v>0.15</v>
      </c>
      <c r="J36" s="99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38</v>
      </c>
      <c r="F37" s="99">
        <f>ROUND((SUM(BI132:BI230)),  2)</f>
        <v>0</v>
      </c>
      <c r="G37" s="32"/>
      <c r="H37" s="32"/>
      <c r="I37" s="100">
        <v>0</v>
      </c>
      <c r="J37" s="99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1"/>
      <c r="D39" s="102" t="s">
        <v>39</v>
      </c>
      <c r="E39" s="60"/>
      <c r="F39" s="60"/>
      <c r="G39" s="103" t="s">
        <v>40</v>
      </c>
      <c r="H39" s="104" t="s">
        <v>41</v>
      </c>
      <c r="I39" s="60"/>
      <c r="J39" s="105">
        <f>SUM(J30:J37)</f>
        <v>0</v>
      </c>
      <c r="K39" s="106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2"/>
      <c r="D50" s="43" t="s">
        <v>42</v>
      </c>
      <c r="E50" s="44"/>
      <c r="F50" s="44"/>
      <c r="G50" s="43" t="s">
        <v>43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2"/>
      <c r="B61" s="33"/>
      <c r="C61" s="32"/>
      <c r="D61" s="45" t="s">
        <v>44</v>
      </c>
      <c r="E61" s="35"/>
      <c r="F61" s="107" t="s">
        <v>45</v>
      </c>
      <c r="G61" s="45" t="s">
        <v>44</v>
      </c>
      <c r="H61" s="35"/>
      <c r="I61" s="35"/>
      <c r="J61" s="108" t="s">
        <v>45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2"/>
      <c r="B65" s="33"/>
      <c r="C65" s="32"/>
      <c r="D65" s="43" t="s">
        <v>46</v>
      </c>
      <c r="E65" s="46"/>
      <c r="F65" s="46"/>
      <c r="G65" s="43" t="s">
        <v>47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2"/>
      <c r="B76" s="33"/>
      <c r="C76" s="32"/>
      <c r="D76" s="45" t="s">
        <v>44</v>
      </c>
      <c r="E76" s="35"/>
      <c r="F76" s="107" t="s">
        <v>45</v>
      </c>
      <c r="G76" s="45" t="s">
        <v>44</v>
      </c>
      <c r="H76" s="35"/>
      <c r="I76" s="35"/>
      <c r="J76" s="108" t="s">
        <v>45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104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948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45" t="str">
        <f>E7</f>
        <v>GJN - oprava výměnou - žákovské soc.zařízení</v>
      </c>
      <c r="F85" s="246"/>
      <c r="G85" s="246"/>
      <c r="H85" s="246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102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24" t="str">
        <f>E9</f>
        <v>03 - SZ 112</v>
      </c>
      <c r="F87" s="244"/>
      <c r="G87" s="244"/>
      <c r="H87" s="244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17</v>
      </c>
      <c r="D89" s="32"/>
      <c r="E89" s="32"/>
      <c r="F89" s="25" t="str">
        <f>F12</f>
        <v xml:space="preserve"> </v>
      </c>
      <c r="G89" s="32"/>
      <c r="H89" s="32"/>
      <c r="I89" s="27" t="s">
        <v>19</v>
      </c>
      <c r="J89" s="55" t="str">
        <f>IF(J12="","",J12)</f>
        <v>Vyplň údaj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20</v>
      </c>
      <c r="D91" s="32"/>
      <c r="E91" s="32"/>
      <c r="F91" s="203" t="str">
        <f>'Rekapitulace stavby'!K10</f>
        <v>Gymnázium Jana Nerudy, škola hl. m. Prahy, Hellichova 3, 118 00 Praha 1</v>
      </c>
      <c r="G91" s="32"/>
      <c r="H91" s="32"/>
      <c r="I91" s="27" t="s">
        <v>25</v>
      </c>
      <c r="J91" s="30" t="str">
        <f>E21</f>
        <v xml:space="preserve"> 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23</v>
      </c>
      <c r="D92" s="32"/>
      <c r="E92" s="32"/>
      <c r="F92" s="25" t="str">
        <f>IF(E18="","",E18)</f>
        <v>Vyplň údaj</v>
      </c>
      <c r="G92" s="32"/>
      <c r="H92" s="32"/>
      <c r="I92" s="27" t="s">
        <v>27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09" t="s">
        <v>105</v>
      </c>
      <c r="D94" s="101"/>
      <c r="E94" s="101"/>
      <c r="F94" s="101"/>
      <c r="G94" s="101"/>
      <c r="H94" s="101"/>
      <c r="I94" s="101"/>
      <c r="J94" s="110" t="s">
        <v>106</v>
      </c>
      <c r="K94" s="101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11" t="s">
        <v>107</v>
      </c>
      <c r="D96" s="32"/>
      <c r="E96" s="32"/>
      <c r="F96" s="32"/>
      <c r="G96" s="32"/>
      <c r="H96" s="32"/>
      <c r="I96" s="32"/>
      <c r="J96" s="71">
        <f>J132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108</v>
      </c>
    </row>
    <row r="97" spans="2:12" s="9" customFormat="1" ht="24.95" customHeight="1">
      <c r="B97" s="112"/>
      <c r="D97" s="113" t="s">
        <v>109</v>
      </c>
      <c r="E97" s="114"/>
      <c r="F97" s="114"/>
      <c r="G97" s="114"/>
      <c r="H97" s="114"/>
      <c r="I97" s="114"/>
      <c r="J97" s="115">
        <f>J133</f>
        <v>0</v>
      </c>
      <c r="L97" s="112"/>
    </row>
    <row r="98" spans="2:12" s="10" customFormat="1" ht="19.899999999999999" customHeight="1">
      <c r="B98" s="116"/>
      <c r="D98" s="117" t="s">
        <v>110</v>
      </c>
      <c r="E98" s="118"/>
      <c r="F98" s="118"/>
      <c r="G98" s="118"/>
      <c r="H98" s="118"/>
      <c r="I98" s="118"/>
      <c r="J98" s="119">
        <f>J134</f>
        <v>0</v>
      </c>
      <c r="L98" s="116"/>
    </row>
    <row r="99" spans="2:12" s="10" customFormat="1" ht="19.899999999999999" customHeight="1">
      <c r="B99" s="116"/>
      <c r="D99" s="117" t="s">
        <v>111</v>
      </c>
      <c r="E99" s="118"/>
      <c r="F99" s="118"/>
      <c r="G99" s="118"/>
      <c r="H99" s="118"/>
      <c r="I99" s="118"/>
      <c r="J99" s="119">
        <f>J137</f>
        <v>0</v>
      </c>
      <c r="L99" s="116"/>
    </row>
    <row r="100" spans="2:12" s="10" customFormat="1" ht="19.899999999999999" customHeight="1">
      <c r="B100" s="116"/>
      <c r="D100" s="117" t="s">
        <v>112</v>
      </c>
      <c r="E100" s="118"/>
      <c r="F100" s="118"/>
      <c r="G100" s="118"/>
      <c r="H100" s="118"/>
      <c r="I100" s="118"/>
      <c r="J100" s="119">
        <f>J148</f>
        <v>0</v>
      </c>
      <c r="L100" s="116"/>
    </row>
    <row r="101" spans="2:12" s="10" customFormat="1" ht="19.899999999999999" customHeight="1">
      <c r="B101" s="116"/>
      <c r="D101" s="117" t="s">
        <v>113</v>
      </c>
      <c r="E101" s="118"/>
      <c r="F101" s="118"/>
      <c r="G101" s="118"/>
      <c r="H101" s="118"/>
      <c r="I101" s="118"/>
      <c r="J101" s="119">
        <f>J154</f>
        <v>0</v>
      </c>
      <c r="L101" s="116"/>
    </row>
    <row r="102" spans="2:12" s="10" customFormat="1" ht="19.899999999999999" customHeight="1">
      <c r="B102" s="116"/>
      <c r="D102" s="117" t="s">
        <v>114</v>
      </c>
      <c r="E102" s="118"/>
      <c r="F102" s="118"/>
      <c r="G102" s="118"/>
      <c r="H102" s="118"/>
      <c r="I102" s="118"/>
      <c r="J102" s="119">
        <f>J161</f>
        <v>0</v>
      </c>
      <c r="L102" s="116"/>
    </row>
    <row r="103" spans="2:12" s="9" customFormat="1" ht="24.95" customHeight="1">
      <c r="B103" s="112"/>
      <c r="D103" s="113" t="s">
        <v>115</v>
      </c>
      <c r="E103" s="114"/>
      <c r="F103" s="114"/>
      <c r="G103" s="114"/>
      <c r="H103" s="114"/>
      <c r="I103" s="114"/>
      <c r="J103" s="115">
        <f>J163</f>
        <v>0</v>
      </c>
      <c r="L103" s="112"/>
    </row>
    <row r="104" spans="2:12" s="10" customFormat="1" ht="19.899999999999999" customHeight="1">
      <c r="B104" s="116"/>
      <c r="D104" s="117" t="s">
        <v>116</v>
      </c>
      <c r="E104" s="118"/>
      <c r="F104" s="118"/>
      <c r="G104" s="118"/>
      <c r="H104" s="118"/>
      <c r="I104" s="118"/>
      <c r="J104" s="119">
        <f>J164</f>
        <v>0</v>
      </c>
      <c r="L104" s="116"/>
    </row>
    <row r="105" spans="2:12" s="10" customFormat="1" ht="19.899999999999999" customHeight="1">
      <c r="B105" s="116"/>
      <c r="D105" s="117" t="s">
        <v>117</v>
      </c>
      <c r="E105" s="118"/>
      <c r="F105" s="118"/>
      <c r="G105" s="118"/>
      <c r="H105" s="118"/>
      <c r="I105" s="118"/>
      <c r="J105" s="119">
        <f>J166</f>
        <v>0</v>
      </c>
      <c r="L105" s="116"/>
    </row>
    <row r="106" spans="2:12" s="10" customFormat="1" ht="19.899999999999999" customHeight="1">
      <c r="B106" s="116"/>
      <c r="D106" s="117" t="s">
        <v>118</v>
      </c>
      <c r="E106" s="118"/>
      <c r="F106" s="118"/>
      <c r="G106" s="118"/>
      <c r="H106" s="118"/>
      <c r="I106" s="118"/>
      <c r="J106" s="119">
        <f>J177</f>
        <v>0</v>
      </c>
      <c r="L106" s="116"/>
    </row>
    <row r="107" spans="2:12" s="10" customFormat="1" ht="19.899999999999999" customHeight="1">
      <c r="B107" s="116"/>
      <c r="D107" s="117" t="s">
        <v>119</v>
      </c>
      <c r="E107" s="118"/>
      <c r="F107" s="118"/>
      <c r="G107" s="118"/>
      <c r="H107" s="118"/>
      <c r="I107" s="118"/>
      <c r="J107" s="119">
        <f>J182</f>
        <v>0</v>
      </c>
      <c r="L107" s="116"/>
    </row>
    <row r="108" spans="2:12" s="10" customFormat="1" ht="19.899999999999999" customHeight="1">
      <c r="B108" s="116"/>
      <c r="D108" s="117" t="s">
        <v>120</v>
      </c>
      <c r="E108" s="118"/>
      <c r="F108" s="118"/>
      <c r="G108" s="118"/>
      <c r="H108" s="118"/>
      <c r="I108" s="118"/>
      <c r="J108" s="119">
        <f>J184</f>
        <v>0</v>
      </c>
      <c r="L108" s="116"/>
    </row>
    <row r="109" spans="2:12" s="10" customFormat="1" ht="19.899999999999999" customHeight="1">
      <c r="B109" s="116"/>
      <c r="D109" s="117" t="s">
        <v>121</v>
      </c>
      <c r="E109" s="118"/>
      <c r="F109" s="118"/>
      <c r="G109" s="118"/>
      <c r="H109" s="118"/>
      <c r="I109" s="118"/>
      <c r="J109" s="119">
        <f>J188</f>
        <v>0</v>
      </c>
      <c r="L109" s="116"/>
    </row>
    <row r="110" spans="2:12" s="10" customFormat="1" ht="19.899999999999999" customHeight="1">
      <c r="B110" s="116"/>
      <c r="D110" s="117" t="s">
        <v>122</v>
      </c>
      <c r="E110" s="118"/>
      <c r="F110" s="118"/>
      <c r="G110" s="118"/>
      <c r="H110" s="118"/>
      <c r="I110" s="118"/>
      <c r="J110" s="119">
        <f>J199</f>
        <v>0</v>
      </c>
      <c r="L110" s="116"/>
    </row>
    <row r="111" spans="2:12" s="10" customFormat="1" ht="19.899999999999999" customHeight="1">
      <c r="B111" s="116"/>
      <c r="D111" s="117" t="s">
        <v>123</v>
      </c>
      <c r="E111" s="118"/>
      <c r="F111" s="118"/>
      <c r="G111" s="118"/>
      <c r="H111" s="118"/>
      <c r="I111" s="118"/>
      <c r="J111" s="119">
        <f>J214</f>
        <v>0</v>
      </c>
      <c r="L111" s="116"/>
    </row>
    <row r="112" spans="2:12" s="10" customFormat="1" ht="19.899999999999999" customHeight="1">
      <c r="B112" s="116"/>
      <c r="D112" s="117" t="s">
        <v>124</v>
      </c>
      <c r="E112" s="118"/>
      <c r="F112" s="118"/>
      <c r="G112" s="118"/>
      <c r="H112" s="118"/>
      <c r="I112" s="118"/>
      <c r="J112" s="119">
        <f>J223</f>
        <v>0</v>
      </c>
      <c r="L112" s="116"/>
    </row>
    <row r="113" spans="1:31" s="2" customFormat="1" ht="21.75" customHeight="1">
      <c r="A113" s="32"/>
      <c r="B113" s="33"/>
      <c r="C113" s="32"/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31" s="2" customFormat="1" ht="6.95" customHeight="1">
      <c r="A114" s="32"/>
      <c r="B114" s="47"/>
      <c r="C114" s="48"/>
      <c r="D114" s="48"/>
      <c r="E114" s="48"/>
      <c r="F114" s="48"/>
      <c r="G114" s="48"/>
      <c r="H114" s="48"/>
      <c r="I114" s="48"/>
      <c r="J114" s="48"/>
      <c r="K114" s="48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8" spans="1:31" s="2" customFormat="1" ht="6.95" customHeight="1">
      <c r="A118" s="32"/>
      <c r="B118" s="49"/>
      <c r="C118" s="50"/>
      <c r="D118" s="50"/>
      <c r="E118" s="50"/>
      <c r="F118" s="50"/>
      <c r="G118" s="50"/>
      <c r="H118" s="50"/>
      <c r="I118" s="50"/>
      <c r="J118" s="50"/>
      <c r="K118" s="50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24.95" customHeight="1">
      <c r="A119" s="32"/>
      <c r="B119" s="33"/>
      <c r="C119" s="21" t="s">
        <v>125</v>
      </c>
      <c r="D119" s="32"/>
      <c r="E119" s="32"/>
      <c r="F119" s="32"/>
      <c r="G119" s="32"/>
      <c r="H119" s="32"/>
      <c r="I119" s="32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6.95" customHeight="1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2" customHeight="1">
      <c r="A121" s="32"/>
      <c r="B121" s="33"/>
      <c r="C121" s="27" t="s">
        <v>948</v>
      </c>
      <c r="D121" s="32"/>
      <c r="E121" s="32"/>
      <c r="F121" s="32"/>
      <c r="G121" s="32"/>
      <c r="H121" s="32"/>
      <c r="I121" s="32"/>
      <c r="J121" s="32"/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16.5" customHeight="1">
      <c r="A122" s="32"/>
      <c r="B122" s="33"/>
      <c r="C122" s="32"/>
      <c r="D122" s="32"/>
      <c r="E122" s="245" t="str">
        <f>E7</f>
        <v>GJN - oprava výměnou - žákovské soc.zařízení</v>
      </c>
      <c r="F122" s="246"/>
      <c r="G122" s="246"/>
      <c r="H122" s="246"/>
      <c r="I122" s="32"/>
      <c r="J122" s="32"/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102</v>
      </c>
      <c r="D123" s="32"/>
      <c r="E123" s="32"/>
      <c r="F123" s="32"/>
      <c r="G123" s="32"/>
      <c r="H123" s="32"/>
      <c r="I123" s="32"/>
      <c r="J123" s="32"/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16.5" customHeight="1">
      <c r="A124" s="32"/>
      <c r="B124" s="33"/>
      <c r="C124" s="32"/>
      <c r="D124" s="32"/>
      <c r="E124" s="224" t="str">
        <f>E9</f>
        <v>03 - SZ 112</v>
      </c>
      <c r="F124" s="244"/>
      <c r="G124" s="244"/>
      <c r="H124" s="244"/>
      <c r="I124" s="32"/>
      <c r="J124" s="32"/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6.95" customHeight="1">
      <c r="A125" s="32"/>
      <c r="B125" s="33"/>
      <c r="C125" s="32"/>
      <c r="D125" s="32"/>
      <c r="E125" s="32"/>
      <c r="F125" s="32"/>
      <c r="G125" s="32"/>
      <c r="H125" s="32"/>
      <c r="I125" s="32"/>
      <c r="J125" s="32"/>
      <c r="K125" s="32"/>
      <c r="L125" s="4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2" customHeight="1">
      <c r="A126" s="32"/>
      <c r="B126" s="33"/>
      <c r="C126" s="27" t="s">
        <v>17</v>
      </c>
      <c r="D126" s="32"/>
      <c r="E126" s="32"/>
      <c r="F126" s="25" t="str">
        <f>F12</f>
        <v xml:space="preserve"> </v>
      </c>
      <c r="G126" s="32"/>
      <c r="H126" s="32"/>
      <c r="I126" s="27" t="s">
        <v>19</v>
      </c>
      <c r="J126" s="55" t="str">
        <f>IF(J12="","",J12)</f>
        <v>Vyplň údaj</v>
      </c>
      <c r="K126" s="32"/>
      <c r="L126" s="4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6.95" customHeight="1">
      <c r="A127" s="32"/>
      <c r="B127" s="33"/>
      <c r="C127" s="32"/>
      <c r="D127" s="32"/>
      <c r="E127" s="32"/>
      <c r="F127" s="32"/>
      <c r="G127" s="32"/>
      <c r="H127" s="32"/>
      <c r="I127" s="32"/>
      <c r="J127" s="32"/>
      <c r="K127" s="32"/>
      <c r="L127" s="4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2" customFormat="1" ht="15.2" customHeight="1">
      <c r="A128" s="32"/>
      <c r="B128" s="33"/>
      <c r="C128" s="27" t="s">
        <v>20</v>
      </c>
      <c r="D128" s="32"/>
      <c r="E128" s="32"/>
      <c r="F128" s="203" t="str">
        <f>F91</f>
        <v>Gymnázium Jana Nerudy, škola hl. m. Prahy, Hellichova 3, 118 00 Praha 1</v>
      </c>
      <c r="G128" s="32"/>
      <c r="H128" s="32"/>
      <c r="I128" s="27" t="s">
        <v>25</v>
      </c>
      <c r="J128" s="30" t="str">
        <f>E21</f>
        <v xml:space="preserve"> </v>
      </c>
      <c r="K128" s="32"/>
      <c r="L128" s="4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65" s="2" customFormat="1" ht="15.2" customHeight="1">
      <c r="A129" s="32"/>
      <c r="B129" s="33"/>
      <c r="C129" s="27" t="s">
        <v>23</v>
      </c>
      <c r="D129" s="32"/>
      <c r="E129" s="32"/>
      <c r="F129" s="25" t="str">
        <f>IF(E18="","",E18)</f>
        <v>Vyplň údaj</v>
      </c>
      <c r="G129" s="32"/>
      <c r="H129" s="32"/>
      <c r="I129" s="27" t="s">
        <v>27</v>
      </c>
      <c r="J129" s="30" t="str">
        <f>E24</f>
        <v xml:space="preserve"> </v>
      </c>
      <c r="K129" s="32"/>
      <c r="L129" s="4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:65" s="2" customFormat="1" ht="10.35" customHeight="1">
      <c r="A130" s="32"/>
      <c r="B130" s="33"/>
      <c r="C130" s="32"/>
      <c r="D130" s="32"/>
      <c r="E130" s="32"/>
      <c r="F130" s="32"/>
      <c r="G130" s="32"/>
      <c r="H130" s="32"/>
      <c r="I130" s="32"/>
      <c r="J130" s="32"/>
      <c r="K130" s="32"/>
      <c r="L130" s="4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1:65" s="11" customFormat="1" ht="29.25" customHeight="1">
      <c r="A131" s="120"/>
      <c r="B131" s="121"/>
      <c r="C131" s="122" t="s">
        <v>126</v>
      </c>
      <c r="D131" s="123" t="s">
        <v>54</v>
      </c>
      <c r="E131" s="123" t="s">
        <v>50</v>
      </c>
      <c r="F131" s="123" t="s">
        <v>51</v>
      </c>
      <c r="G131" s="123" t="s">
        <v>127</v>
      </c>
      <c r="H131" s="123" t="s">
        <v>128</v>
      </c>
      <c r="I131" s="123" t="s">
        <v>129</v>
      </c>
      <c r="J131" s="123" t="s">
        <v>106</v>
      </c>
      <c r="K131" s="124" t="s">
        <v>130</v>
      </c>
      <c r="L131" s="125"/>
      <c r="M131" s="62" t="s">
        <v>1</v>
      </c>
      <c r="N131" s="63" t="s">
        <v>33</v>
      </c>
      <c r="O131" s="63" t="s">
        <v>131</v>
      </c>
      <c r="P131" s="63" t="s">
        <v>132</v>
      </c>
      <c r="Q131" s="63" t="s">
        <v>133</v>
      </c>
      <c r="R131" s="63" t="s">
        <v>134</v>
      </c>
      <c r="S131" s="63" t="s">
        <v>135</v>
      </c>
      <c r="T131" s="63" t="s">
        <v>136</v>
      </c>
      <c r="U131" s="64" t="s">
        <v>137</v>
      </c>
      <c r="V131" s="120"/>
      <c r="W131" s="120"/>
      <c r="X131" s="120"/>
      <c r="Y131" s="120"/>
      <c r="Z131" s="120"/>
      <c r="AA131" s="120"/>
      <c r="AB131" s="120"/>
      <c r="AC131" s="120"/>
      <c r="AD131" s="120"/>
      <c r="AE131" s="120"/>
    </row>
    <row r="132" spans="1:65" s="2" customFormat="1" ht="22.9" customHeight="1">
      <c r="A132" s="32"/>
      <c r="B132" s="33"/>
      <c r="C132" s="69" t="s">
        <v>138</v>
      </c>
      <c r="D132" s="32"/>
      <c r="E132" s="32"/>
      <c r="F132" s="32"/>
      <c r="G132" s="32"/>
      <c r="H132" s="32"/>
      <c r="I132" s="32"/>
      <c r="J132" s="126">
        <f>BK132</f>
        <v>0</v>
      </c>
      <c r="K132" s="32"/>
      <c r="L132" s="33"/>
      <c r="M132" s="65"/>
      <c r="N132" s="56"/>
      <c r="O132" s="66"/>
      <c r="P132" s="127">
        <f>P133+P163</f>
        <v>0</v>
      </c>
      <c r="Q132" s="66"/>
      <c r="R132" s="127">
        <f>R133+R163</f>
        <v>2.6884012999999998</v>
      </c>
      <c r="S132" s="66"/>
      <c r="T132" s="127">
        <f>T133+T163</f>
        <v>7.3733696000000002</v>
      </c>
      <c r="U132" s="67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T132" s="17" t="s">
        <v>68</v>
      </c>
      <c r="AU132" s="17" t="s">
        <v>108</v>
      </c>
      <c r="BK132" s="128">
        <f>BK133+BK163</f>
        <v>0</v>
      </c>
    </row>
    <row r="133" spans="1:65" s="12" customFormat="1" ht="25.9" customHeight="1">
      <c r="B133" s="129"/>
      <c r="D133" s="130" t="s">
        <v>68</v>
      </c>
      <c r="E133" s="131" t="s">
        <v>139</v>
      </c>
      <c r="F133" s="131" t="s">
        <v>140</v>
      </c>
      <c r="I133" s="132"/>
      <c r="J133" s="133">
        <f>BK133</f>
        <v>0</v>
      </c>
      <c r="L133" s="129"/>
      <c r="M133" s="134"/>
      <c r="N133" s="135"/>
      <c r="O133" s="135"/>
      <c r="P133" s="136">
        <f>P134+P137+P148+P154+P161</f>
        <v>0</v>
      </c>
      <c r="Q133" s="135"/>
      <c r="R133" s="136">
        <f>R134+R137+R148+R154+R161</f>
        <v>0.53774560000000005</v>
      </c>
      <c r="S133" s="135"/>
      <c r="T133" s="136">
        <f>T134+T137+T148+T154+T161</f>
        <v>7.28843</v>
      </c>
      <c r="U133" s="137"/>
      <c r="AR133" s="130" t="s">
        <v>77</v>
      </c>
      <c r="AT133" s="138" t="s">
        <v>68</v>
      </c>
      <c r="AU133" s="138" t="s">
        <v>69</v>
      </c>
      <c r="AY133" s="130" t="s">
        <v>141</v>
      </c>
      <c r="BK133" s="139">
        <f>BK134+BK137+BK148+BK154+BK161</f>
        <v>0</v>
      </c>
    </row>
    <row r="134" spans="1:65" s="12" customFormat="1" ht="22.9" customHeight="1">
      <c r="B134" s="129"/>
      <c r="D134" s="130" t="s">
        <v>68</v>
      </c>
      <c r="E134" s="140" t="s">
        <v>142</v>
      </c>
      <c r="F134" s="140" t="s">
        <v>143</v>
      </c>
      <c r="I134" s="132"/>
      <c r="J134" s="141">
        <f>BK134</f>
        <v>0</v>
      </c>
      <c r="L134" s="129"/>
      <c r="M134" s="134"/>
      <c r="N134" s="135"/>
      <c r="O134" s="135"/>
      <c r="P134" s="136">
        <f>SUM(P135:P136)</f>
        <v>0</v>
      </c>
      <c r="Q134" s="135"/>
      <c r="R134" s="136">
        <f>SUM(R135:R136)</f>
        <v>0</v>
      </c>
      <c r="S134" s="135"/>
      <c r="T134" s="136">
        <f>SUM(T135:T136)</f>
        <v>0</v>
      </c>
      <c r="U134" s="137"/>
      <c r="AR134" s="130" t="s">
        <v>77</v>
      </c>
      <c r="AT134" s="138" t="s">
        <v>68</v>
      </c>
      <c r="AU134" s="138" t="s">
        <v>77</v>
      </c>
      <c r="AY134" s="130" t="s">
        <v>141</v>
      </c>
      <c r="BK134" s="139">
        <f>SUM(BK135:BK136)</f>
        <v>0</v>
      </c>
    </row>
    <row r="135" spans="1:65" s="2" customFormat="1" ht="16.5" customHeight="1">
      <c r="A135" s="32"/>
      <c r="B135" s="142"/>
      <c r="C135" s="143" t="s">
        <v>77</v>
      </c>
      <c r="D135" s="143" t="s">
        <v>144</v>
      </c>
      <c r="E135" s="144" t="s">
        <v>145</v>
      </c>
      <c r="F135" s="145" t="s">
        <v>146</v>
      </c>
      <c r="G135" s="146" t="s">
        <v>147</v>
      </c>
      <c r="H135" s="147">
        <v>0</v>
      </c>
      <c r="I135" s="148"/>
      <c r="J135" s="149">
        <f>ROUND(I135*H135,2)</f>
        <v>0</v>
      </c>
      <c r="K135" s="145" t="s">
        <v>148</v>
      </c>
      <c r="L135" s="33"/>
      <c r="M135" s="150" t="s">
        <v>1</v>
      </c>
      <c r="N135" s="151" t="s">
        <v>34</v>
      </c>
      <c r="O135" s="58"/>
      <c r="P135" s="152">
        <f>O135*H135</f>
        <v>0</v>
      </c>
      <c r="Q135" s="152">
        <v>6.4519999999999994E-2</v>
      </c>
      <c r="R135" s="152">
        <f>Q135*H135</f>
        <v>0</v>
      </c>
      <c r="S135" s="152">
        <v>0</v>
      </c>
      <c r="T135" s="152">
        <f>S135*H135</f>
        <v>0</v>
      </c>
      <c r="U135" s="153" t="s">
        <v>1</v>
      </c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54" t="s">
        <v>149</v>
      </c>
      <c r="AT135" s="154" t="s">
        <v>144</v>
      </c>
      <c r="AU135" s="154" t="s">
        <v>79</v>
      </c>
      <c r="AY135" s="17" t="s">
        <v>141</v>
      </c>
      <c r="BE135" s="155">
        <f>IF(N135="základní",J135,0)</f>
        <v>0</v>
      </c>
      <c r="BF135" s="155">
        <f>IF(N135="snížená",J135,0)</f>
        <v>0</v>
      </c>
      <c r="BG135" s="155">
        <f>IF(N135="zákl. přenesená",J135,0)</f>
        <v>0</v>
      </c>
      <c r="BH135" s="155">
        <f>IF(N135="sníž. přenesená",J135,0)</f>
        <v>0</v>
      </c>
      <c r="BI135" s="155">
        <f>IF(N135="nulová",J135,0)</f>
        <v>0</v>
      </c>
      <c r="BJ135" s="17" t="s">
        <v>77</v>
      </c>
      <c r="BK135" s="155">
        <f>ROUND(I135*H135,2)</f>
        <v>0</v>
      </c>
      <c r="BL135" s="17" t="s">
        <v>149</v>
      </c>
      <c r="BM135" s="154" t="s">
        <v>506</v>
      </c>
    </row>
    <row r="136" spans="1:65" s="13" customFormat="1">
      <c r="B136" s="156"/>
      <c r="D136" s="157" t="s">
        <v>151</v>
      </c>
      <c r="E136" s="158" t="s">
        <v>1</v>
      </c>
      <c r="F136" s="159" t="s">
        <v>152</v>
      </c>
      <c r="H136" s="158" t="s">
        <v>1</v>
      </c>
      <c r="I136" s="160"/>
      <c r="L136" s="156"/>
      <c r="M136" s="161"/>
      <c r="N136" s="162"/>
      <c r="O136" s="162"/>
      <c r="P136" s="162"/>
      <c r="Q136" s="162"/>
      <c r="R136" s="162"/>
      <c r="S136" s="162"/>
      <c r="T136" s="162"/>
      <c r="U136" s="163"/>
      <c r="AT136" s="158" t="s">
        <v>151</v>
      </c>
      <c r="AU136" s="158" t="s">
        <v>79</v>
      </c>
      <c r="AV136" s="13" t="s">
        <v>77</v>
      </c>
      <c r="AW136" s="13" t="s">
        <v>26</v>
      </c>
      <c r="AX136" s="13" t="s">
        <v>69</v>
      </c>
      <c r="AY136" s="158" t="s">
        <v>141</v>
      </c>
    </row>
    <row r="137" spans="1:65" s="12" customFormat="1" ht="22.9" customHeight="1">
      <c r="B137" s="129"/>
      <c r="D137" s="130" t="s">
        <v>68</v>
      </c>
      <c r="E137" s="140" t="s">
        <v>153</v>
      </c>
      <c r="F137" s="140" t="s">
        <v>154</v>
      </c>
      <c r="I137" s="132"/>
      <c r="J137" s="141">
        <f>BK137</f>
        <v>0</v>
      </c>
      <c r="L137" s="129"/>
      <c r="M137" s="134"/>
      <c r="N137" s="135"/>
      <c r="O137" s="135"/>
      <c r="P137" s="136">
        <f>SUM(P138:P147)</f>
        <v>0</v>
      </c>
      <c r="Q137" s="135"/>
      <c r="R137" s="136">
        <f>SUM(R138:R147)</f>
        <v>0.53774560000000005</v>
      </c>
      <c r="S137" s="135"/>
      <c r="T137" s="136">
        <f>SUM(T138:T147)</f>
        <v>0</v>
      </c>
      <c r="U137" s="137"/>
      <c r="AR137" s="130" t="s">
        <v>77</v>
      </c>
      <c r="AT137" s="138" t="s">
        <v>68</v>
      </c>
      <c r="AU137" s="138" t="s">
        <v>77</v>
      </c>
      <c r="AY137" s="130" t="s">
        <v>141</v>
      </c>
      <c r="BK137" s="139">
        <f>SUM(BK138:BK147)</f>
        <v>0</v>
      </c>
    </row>
    <row r="138" spans="1:65" s="2" customFormat="1" ht="24.2" customHeight="1">
      <c r="A138" s="32"/>
      <c r="B138" s="142"/>
      <c r="C138" s="143" t="s">
        <v>79</v>
      </c>
      <c r="D138" s="143" t="s">
        <v>144</v>
      </c>
      <c r="E138" s="144" t="s">
        <v>155</v>
      </c>
      <c r="F138" s="145" t="s">
        <v>156</v>
      </c>
      <c r="G138" s="146" t="s">
        <v>147</v>
      </c>
      <c r="H138" s="147">
        <v>105.26</v>
      </c>
      <c r="I138" s="148"/>
      <c r="J138" s="149">
        <f>ROUND(I138*H138,2)</f>
        <v>0</v>
      </c>
      <c r="K138" s="145" t="s">
        <v>148</v>
      </c>
      <c r="L138" s="33"/>
      <c r="M138" s="150" t="s">
        <v>1</v>
      </c>
      <c r="N138" s="151" t="s">
        <v>34</v>
      </c>
      <c r="O138" s="58"/>
      <c r="P138" s="152">
        <f>O138*H138</f>
        <v>0</v>
      </c>
      <c r="Q138" s="152">
        <v>2.5999999999999998E-4</v>
      </c>
      <c r="R138" s="152">
        <f>Q138*H138</f>
        <v>2.7367599999999999E-2</v>
      </c>
      <c r="S138" s="152">
        <v>0</v>
      </c>
      <c r="T138" s="152">
        <f>S138*H138</f>
        <v>0</v>
      </c>
      <c r="U138" s="153" t="s">
        <v>1</v>
      </c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54" t="s">
        <v>149</v>
      </c>
      <c r="AT138" s="154" t="s">
        <v>144</v>
      </c>
      <c r="AU138" s="154" t="s">
        <v>79</v>
      </c>
      <c r="AY138" s="17" t="s">
        <v>141</v>
      </c>
      <c r="BE138" s="155">
        <f>IF(N138="základní",J138,0)</f>
        <v>0</v>
      </c>
      <c r="BF138" s="155">
        <f>IF(N138="snížená",J138,0)</f>
        <v>0</v>
      </c>
      <c r="BG138" s="155">
        <f>IF(N138="zákl. přenesená",J138,0)</f>
        <v>0</v>
      </c>
      <c r="BH138" s="155">
        <f>IF(N138="sníž. přenesená",J138,0)</f>
        <v>0</v>
      </c>
      <c r="BI138" s="155">
        <f>IF(N138="nulová",J138,0)</f>
        <v>0</v>
      </c>
      <c r="BJ138" s="17" t="s">
        <v>77</v>
      </c>
      <c r="BK138" s="155">
        <f>ROUND(I138*H138,2)</f>
        <v>0</v>
      </c>
      <c r="BL138" s="17" t="s">
        <v>149</v>
      </c>
      <c r="BM138" s="154" t="s">
        <v>507</v>
      </c>
    </row>
    <row r="139" spans="1:65" s="14" customFormat="1">
      <c r="B139" s="164"/>
      <c r="D139" s="157" t="s">
        <v>151</v>
      </c>
      <c r="E139" s="165" t="s">
        <v>1</v>
      </c>
      <c r="F139" s="166" t="s">
        <v>508</v>
      </c>
      <c r="H139" s="167">
        <v>105.26</v>
      </c>
      <c r="I139" s="168"/>
      <c r="L139" s="164"/>
      <c r="M139" s="169"/>
      <c r="N139" s="170"/>
      <c r="O139" s="170"/>
      <c r="P139" s="170"/>
      <c r="Q139" s="170"/>
      <c r="R139" s="170"/>
      <c r="S139" s="170"/>
      <c r="T139" s="170"/>
      <c r="U139" s="171"/>
      <c r="AT139" s="165" t="s">
        <v>151</v>
      </c>
      <c r="AU139" s="165" t="s">
        <v>79</v>
      </c>
      <c r="AV139" s="14" t="s">
        <v>79</v>
      </c>
      <c r="AW139" s="14" t="s">
        <v>26</v>
      </c>
      <c r="AX139" s="14" t="s">
        <v>77</v>
      </c>
      <c r="AY139" s="165" t="s">
        <v>141</v>
      </c>
    </row>
    <row r="140" spans="1:65" s="2" customFormat="1" ht="24.2" customHeight="1">
      <c r="A140" s="32"/>
      <c r="B140" s="142"/>
      <c r="C140" s="143" t="s">
        <v>142</v>
      </c>
      <c r="D140" s="143" t="s">
        <v>144</v>
      </c>
      <c r="E140" s="144" t="s">
        <v>159</v>
      </c>
      <c r="F140" s="145" t="s">
        <v>160</v>
      </c>
      <c r="G140" s="146" t="s">
        <v>147</v>
      </c>
      <c r="H140" s="147">
        <v>76.099999999999994</v>
      </c>
      <c r="I140" s="148"/>
      <c r="J140" s="149">
        <f>ROUND(I140*H140,2)</f>
        <v>0</v>
      </c>
      <c r="K140" s="145" t="s">
        <v>148</v>
      </c>
      <c r="L140" s="33"/>
      <c r="M140" s="150" t="s">
        <v>1</v>
      </c>
      <c r="N140" s="151" t="s">
        <v>34</v>
      </c>
      <c r="O140" s="58"/>
      <c r="P140" s="152">
        <f>O140*H140</f>
        <v>0</v>
      </c>
      <c r="Q140" s="152">
        <v>4.3800000000000002E-3</v>
      </c>
      <c r="R140" s="152">
        <f>Q140*H140</f>
        <v>0.333318</v>
      </c>
      <c r="S140" s="152">
        <v>0</v>
      </c>
      <c r="T140" s="152">
        <f>S140*H140</f>
        <v>0</v>
      </c>
      <c r="U140" s="153" t="s">
        <v>1</v>
      </c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54" t="s">
        <v>149</v>
      </c>
      <c r="AT140" s="154" t="s">
        <v>144</v>
      </c>
      <c r="AU140" s="154" t="s">
        <v>79</v>
      </c>
      <c r="AY140" s="17" t="s">
        <v>141</v>
      </c>
      <c r="BE140" s="155">
        <f>IF(N140="základní",J140,0)</f>
        <v>0</v>
      </c>
      <c r="BF140" s="155">
        <f>IF(N140="snížená",J140,0)</f>
        <v>0</v>
      </c>
      <c r="BG140" s="155">
        <f>IF(N140="zákl. přenesená",J140,0)</f>
        <v>0</v>
      </c>
      <c r="BH140" s="155">
        <f>IF(N140="sníž. přenesená",J140,0)</f>
        <v>0</v>
      </c>
      <c r="BI140" s="155">
        <f>IF(N140="nulová",J140,0)</f>
        <v>0</v>
      </c>
      <c r="BJ140" s="17" t="s">
        <v>77</v>
      </c>
      <c r="BK140" s="155">
        <f>ROUND(I140*H140,2)</f>
        <v>0</v>
      </c>
      <c r="BL140" s="17" t="s">
        <v>149</v>
      </c>
      <c r="BM140" s="154" t="s">
        <v>509</v>
      </c>
    </row>
    <row r="141" spans="1:65" s="14" customFormat="1">
      <c r="B141" s="164"/>
      <c r="D141" s="157" t="s">
        <v>151</v>
      </c>
      <c r="E141" s="165" t="s">
        <v>1</v>
      </c>
      <c r="F141" s="166" t="s">
        <v>510</v>
      </c>
      <c r="H141" s="167">
        <v>76.099999999999994</v>
      </c>
      <c r="I141" s="168"/>
      <c r="L141" s="164"/>
      <c r="M141" s="169"/>
      <c r="N141" s="170"/>
      <c r="O141" s="170"/>
      <c r="P141" s="170"/>
      <c r="Q141" s="170"/>
      <c r="R141" s="170"/>
      <c r="S141" s="170"/>
      <c r="T141" s="170"/>
      <c r="U141" s="171"/>
      <c r="AT141" s="165" t="s">
        <v>151</v>
      </c>
      <c r="AU141" s="165" t="s">
        <v>79</v>
      </c>
      <c r="AV141" s="14" t="s">
        <v>79</v>
      </c>
      <c r="AW141" s="14" t="s">
        <v>26</v>
      </c>
      <c r="AX141" s="14" t="s">
        <v>77</v>
      </c>
      <c r="AY141" s="165" t="s">
        <v>141</v>
      </c>
    </row>
    <row r="142" spans="1:65" s="2" customFormat="1" ht="24.2" customHeight="1">
      <c r="A142" s="32"/>
      <c r="B142" s="142"/>
      <c r="C142" s="143" t="s">
        <v>149</v>
      </c>
      <c r="D142" s="143" t="s">
        <v>144</v>
      </c>
      <c r="E142" s="144" t="s">
        <v>163</v>
      </c>
      <c r="F142" s="145" t="s">
        <v>164</v>
      </c>
      <c r="G142" s="146" t="s">
        <v>147</v>
      </c>
      <c r="H142" s="147">
        <v>58.32</v>
      </c>
      <c r="I142" s="148"/>
      <c r="J142" s="149">
        <f>ROUND(I142*H142,2)</f>
        <v>0</v>
      </c>
      <c r="K142" s="145" t="s">
        <v>148</v>
      </c>
      <c r="L142" s="33"/>
      <c r="M142" s="150" t="s">
        <v>1</v>
      </c>
      <c r="N142" s="151" t="s">
        <v>34</v>
      </c>
      <c r="O142" s="58"/>
      <c r="P142" s="152">
        <f>O142*H142</f>
        <v>0</v>
      </c>
      <c r="Q142" s="152">
        <v>3.0000000000000001E-3</v>
      </c>
      <c r="R142" s="152">
        <f>Q142*H142</f>
        <v>0.17496</v>
      </c>
      <c r="S142" s="152">
        <v>0</v>
      </c>
      <c r="T142" s="152">
        <f>S142*H142</f>
        <v>0</v>
      </c>
      <c r="U142" s="153" t="s">
        <v>1</v>
      </c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54" t="s">
        <v>149</v>
      </c>
      <c r="AT142" s="154" t="s">
        <v>144</v>
      </c>
      <c r="AU142" s="154" t="s">
        <v>79</v>
      </c>
      <c r="AY142" s="17" t="s">
        <v>141</v>
      </c>
      <c r="BE142" s="155">
        <f>IF(N142="základní",J142,0)</f>
        <v>0</v>
      </c>
      <c r="BF142" s="155">
        <f>IF(N142="snížená",J142,0)</f>
        <v>0</v>
      </c>
      <c r="BG142" s="155">
        <f>IF(N142="zákl. přenesená",J142,0)</f>
        <v>0</v>
      </c>
      <c r="BH142" s="155">
        <f>IF(N142="sníž. přenesená",J142,0)</f>
        <v>0</v>
      </c>
      <c r="BI142" s="155">
        <f>IF(N142="nulová",J142,0)</f>
        <v>0</v>
      </c>
      <c r="BJ142" s="17" t="s">
        <v>77</v>
      </c>
      <c r="BK142" s="155">
        <f>ROUND(I142*H142,2)</f>
        <v>0</v>
      </c>
      <c r="BL142" s="17" t="s">
        <v>149</v>
      </c>
      <c r="BM142" s="154" t="s">
        <v>511</v>
      </c>
    </row>
    <row r="143" spans="1:65" s="14" customFormat="1">
      <c r="B143" s="164"/>
      <c r="D143" s="157" t="s">
        <v>151</v>
      </c>
      <c r="E143" s="165" t="s">
        <v>1</v>
      </c>
      <c r="F143" s="166" t="s">
        <v>512</v>
      </c>
      <c r="H143" s="167">
        <v>58.32</v>
      </c>
      <c r="I143" s="168"/>
      <c r="L143" s="164"/>
      <c r="M143" s="169"/>
      <c r="N143" s="170"/>
      <c r="O143" s="170"/>
      <c r="P143" s="170"/>
      <c r="Q143" s="170"/>
      <c r="R143" s="170"/>
      <c r="S143" s="170"/>
      <c r="T143" s="170"/>
      <c r="U143" s="171"/>
      <c r="AT143" s="165" t="s">
        <v>151</v>
      </c>
      <c r="AU143" s="165" t="s">
        <v>79</v>
      </c>
      <c r="AV143" s="14" t="s">
        <v>79</v>
      </c>
      <c r="AW143" s="14" t="s">
        <v>26</v>
      </c>
      <c r="AX143" s="14" t="s">
        <v>77</v>
      </c>
      <c r="AY143" s="165" t="s">
        <v>141</v>
      </c>
    </row>
    <row r="144" spans="1:65" s="2" customFormat="1" ht="24.2" customHeight="1">
      <c r="A144" s="32"/>
      <c r="B144" s="142"/>
      <c r="C144" s="143" t="s">
        <v>167</v>
      </c>
      <c r="D144" s="143" t="s">
        <v>144</v>
      </c>
      <c r="E144" s="144" t="s">
        <v>168</v>
      </c>
      <c r="F144" s="145" t="s">
        <v>169</v>
      </c>
      <c r="G144" s="146" t="s">
        <v>170</v>
      </c>
      <c r="H144" s="147">
        <v>20</v>
      </c>
      <c r="I144" s="148"/>
      <c r="J144" s="149">
        <f>ROUND(I144*H144,2)</f>
        <v>0</v>
      </c>
      <c r="K144" s="145" t="s">
        <v>148</v>
      </c>
      <c r="L144" s="33"/>
      <c r="M144" s="150" t="s">
        <v>1</v>
      </c>
      <c r="N144" s="151" t="s">
        <v>34</v>
      </c>
      <c r="O144" s="58"/>
      <c r="P144" s="152">
        <f>O144*H144</f>
        <v>0</v>
      </c>
      <c r="Q144" s="152">
        <v>0</v>
      </c>
      <c r="R144" s="152">
        <f>Q144*H144</f>
        <v>0</v>
      </c>
      <c r="S144" s="152">
        <v>0</v>
      </c>
      <c r="T144" s="152">
        <f>S144*H144</f>
        <v>0</v>
      </c>
      <c r="U144" s="153" t="s">
        <v>1</v>
      </c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54" t="s">
        <v>149</v>
      </c>
      <c r="AT144" s="154" t="s">
        <v>144</v>
      </c>
      <c r="AU144" s="154" t="s">
        <v>79</v>
      </c>
      <c r="AY144" s="17" t="s">
        <v>141</v>
      </c>
      <c r="BE144" s="155">
        <f>IF(N144="základní",J144,0)</f>
        <v>0</v>
      </c>
      <c r="BF144" s="155">
        <f>IF(N144="snížená",J144,0)</f>
        <v>0</v>
      </c>
      <c r="BG144" s="155">
        <f>IF(N144="zákl. přenesená",J144,0)</f>
        <v>0</v>
      </c>
      <c r="BH144" s="155">
        <f>IF(N144="sníž. přenesená",J144,0)</f>
        <v>0</v>
      </c>
      <c r="BI144" s="155">
        <f>IF(N144="nulová",J144,0)</f>
        <v>0</v>
      </c>
      <c r="BJ144" s="17" t="s">
        <v>77</v>
      </c>
      <c r="BK144" s="155">
        <f>ROUND(I144*H144,2)</f>
        <v>0</v>
      </c>
      <c r="BL144" s="17" t="s">
        <v>149</v>
      </c>
      <c r="BM144" s="154" t="s">
        <v>513</v>
      </c>
    </row>
    <row r="145" spans="1:65" s="2" customFormat="1" ht="24.2" customHeight="1">
      <c r="A145" s="32"/>
      <c r="B145" s="142"/>
      <c r="C145" s="172" t="s">
        <v>153</v>
      </c>
      <c r="D145" s="172" t="s">
        <v>172</v>
      </c>
      <c r="E145" s="173" t="s">
        <v>173</v>
      </c>
      <c r="F145" s="174" t="s">
        <v>174</v>
      </c>
      <c r="G145" s="175" t="s">
        <v>170</v>
      </c>
      <c r="H145" s="176">
        <v>21</v>
      </c>
      <c r="I145" s="177"/>
      <c r="J145" s="178">
        <f>ROUND(I145*H145,2)</f>
        <v>0</v>
      </c>
      <c r="K145" s="174" t="s">
        <v>148</v>
      </c>
      <c r="L145" s="179"/>
      <c r="M145" s="180" t="s">
        <v>1</v>
      </c>
      <c r="N145" s="181" t="s">
        <v>34</v>
      </c>
      <c r="O145" s="58"/>
      <c r="P145" s="152">
        <f>O145*H145</f>
        <v>0</v>
      </c>
      <c r="Q145" s="152">
        <v>1E-4</v>
      </c>
      <c r="R145" s="152">
        <f>Q145*H145</f>
        <v>2.1000000000000003E-3</v>
      </c>
      <c r="S145" s="152">
        <v>0</v>
      </c>
      <c r="T145" s="152">
        <f>S145*H145</f>
        <v>0</v>
      </c>
      <c r="U145" s="153" t="s">
        <v>1</v>
      </c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54" t="s">
        <v>175</v>
      </c>
      <c r="AT145" s="154" t="s">
        <v>172</v>
      </c>
      <c r="AU145" s="154" t="s">
        <v>79</v>
      </c>
      <c r="AY145" s="17" t="s">
        <v>141</v>
      </c>
      <c r="BE145" s="155">
        <f>IF(N145="základní",J145,0)</f>
        <v>0</v>
      </c>
      <c r="BF145" s="155">
        <f>IF(N145="snížená",J145,0)</f>
        <v>0</v>
      </c>
      <c r="BG145" s="155">
        <f>IF(N145="zákl. přenesená",J145,0)</f>
        <v>0</v>
      </c>
      <c r="BH145" s="155">
        <f>IF(N145="sníž. přenesená",J145,0)</f>
        <v>0</v>
      </c>
      <c r="BI145" s="155">
        <f>IF(N145="nulová",J145,0)</f>
        <v>0</v>
      </c>
      <c r="BJ145" s="17" t="s">
        <v>77</v>
      </c>
      <c r="BK145" s="155">
        <f>ROUND(I145*H145,2)</f>
        <v>0</v>
      </c>
      <c r="BL145" s="17" t="s">
        <v>149</v>
      </c>
      <c r="BM145" s="154" t="s">
        <v>514</v>
      </c>
    </row>
    <row r="146" spans="1:65" s="14" customFormat="1">
      <c r="B146" s="164"/>
      <c r="D146" s="157" t="s">
        <v>151</v>
      </c>
      <c r="F146" s="166" t="s">
        <v>177</v>
      </c>
      <c r="H146" s="167">
        <v>21</v>
      </c>
      <c r="I146" s="168"/>
      <c r="L146" s="164"/>
      <c r="M146" s="169"/>
      <c r="N146" s="170"/>
      <c r="O146" s="170"/>
      <c r="P146" s="170"/>
      <c r="Q146" s="170"/>
      <c r="R146" s="170"/>
      <c r="S146" s="170"/>
      <c r="T146" s="170"/>
      <c r="U146" s="171"/>
      <c r="AT146" s="165" t="s">
        <v>151</v>
      </c>
      <c r="AU146" s="165" t="s">
        <v>79</v>
      </c>
      <c r="AV146" s="14" t="s">
        <v>79</v>
      </c>
      <c r="AW146" s="14" t="s">
        <v>3</v>
      </c>
      <c r="AX146" s="14" t="s">
        <v>77</v>
      </c>
      <c r="AY146" s="165" t="s">
        <v>141</v>
      </c>
    </row>
    <row r="147" spans="1:65" s="2" customFormat="1" ht="24.2" customHeight="1">
      <c r="A147" s="32"/>
      <c r="B147" s="142"/>
      <c r="C147" s="143" t="s">
        <v>178</v>
      </c>
      <c r="D147" s="143" t="s">
        <v>144</v>
      </c>
      <c r="E147" s="144" t="s">
        <v>179</v>
      </c>
      <c r="F147" s="145" t="s">
        <v>180</v>
      </c>
      <c r="G147" s="146" t="s">
        <v>181</v>
      </c>
      <c r="H147" s="147">
        <v>1</v>
      </c>
      <c r="I147" s="148"/>
      <c r="J147" s="149">
        <f>ROUND(I147*H147,2)</f>
        <v>0</v>
      </c>
      <c r="K147" s="145" t="s">
        <v>1</v>
      </c>
      <c r="L147" s="33"/>
      <c r="M147" s="150" t="s">
        <v>1</v>
      </c>
      <c r="N147" s="151" t="s">
        <v>34</v>
      </c>
      <c r="O147" s="58"/>
      <c r="P147" s="152">
        <f>O147*H147</f>
        <v>0</v>
      </c>
      <c r="Q147" s="152">
        <v>0</v>
      </c>
      <c r="R147" s="152">
        <f>Q147*H147</f>
        <v>0</v>
      </c>
      <c r="S147" s="152">
        <v>0</v>
      </c>
      <c r="T147" s="152">
        <f>S147*H147</f>
        <v>0</v>
      </c>
      <c r="U147" s="153" t="s">
        <v>1</v>
      </c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54" t="s">
        <v>149</v>
      </c>
      <c r="AT147" s="154" t="s">
        <v>144</v>
      </c>
      <c r="AU147" s="154" t="s">
        <v>79</v>
      </c>
      <c r="AY147" s="17" t="s">
        <v>141</v>
      </c>
      <c r="BE147" s="155">
        <f>IF(N147="základní",J147,0)</f>
        <v>0</v>
      </c>
      <c r="BF147" s="155">
        <f>IF(N147="snížená",J147,0)</f>
        <v>0</v>
      </c>
      <c r="BG147" s="155">
        <f>IF(N147="zákl. přenesená",J147,0)</f>
        <v>0</v>
      </c>
      <c r="BH147" s="155">
        <f>IF(N147="sníž. přenesená",J147,0)</f>
        <v>0</v>
      </c>
      <c r="BI147" s="155">
        <f>IF(N147="nulová",J147,0)</f>
        <v>0</v>
      </c>
      <c r="BJ147" s="17" t="s">
        <v>77</v>
      </c>
      <c r="BK147" s="155">
        <f>ROUND(I147*H147,2)</f>
        <v>0</v>
      </c>
      <c r="BL147" s="17" t="s">
        <v>149</v>
      </c>
      <c r="BM147" s="154" t="s">
        <v>515</v>
      </c>
    </row>
    <row r="148" spans="1:65" s="12" customFormat="1" ht="22.9" customHeight="1">
      <c r="B148" s="129"/>
      <c r="D148" s="130" t="s">
        <v>68</v>
      </c>
      <c r="E148" s="140" t="s">
        <v>183</v>
      </c>
      <c r="F148" s="140" t="s">
        <v>184</v>
      </c>
      <c r="I148" s="132"/>
      <c r="J148" s="141">
        <f>BK148</f>
        <v>0</v>
      </c>
      <c r="L148" s="129"/>
      <c r="M148" s="134"/>
      <c r="N148" s="135"/>
      <c r="O148" s="135"/>
      <c r="P148" s="136">
        <f>SUM(P149:P153)</f>
        <v>0</v>
      </c>
      <c r="Q148" s="135"/>
      <c r="R148" s="136">
        <f>SUM(R149:R153)</f>
        <v>0</v>
      </c>
      <c r="S148" s="135"/>
      <c r="T148" s="136">
        <f>SUM(T149:T153)</f>
        <v>7.28843</v>
      </c>
      <c r="U148" s="137"/>
      <c r="AR148" s="130" t="s">
        <v>77</v>
      </c>
      <c r="AT148" s="138" t="s">
        <v>68</v>
      </c>
      <c r="AU148" s="138" t="s">
        <v>77</v>
      </c>
      <c r="AY148" s="130" t="s">
        <v>141</v>
      </c>
      <c r="BK148" s="139">
        <f>SUM(BK149:BK153)</f>
        <v>0</v>
      </c>
    </row>
    <row r="149" spans="1:65" s="2" customFormat="1" ht="24.2" customHeight="1">
      <c r="A149" s="32"/>
      <c r="B149" s="142"/>
      <c r="C149" s="143" t="s">
        <v>175</v>
      </c>
      <c r="D149" s="143" t="s">
        <v>144</v>
      </c>
      <c r="E149" s="144" t="s">
        <v>185</v>
      </c>
      <c r="F149" s="145" t="s">
        <v>186</v>
      </c>
      <c r="G149" s="146" t="s">
        <v>147</v>
      </c>
      <c r="H149" s="147">
        <v>15.87</v>
      </c>
      <c r="I149" s="148"/>
      <c r="J149" s="149">
        <f>ROUND(I149*H149,2)</f>
        <v>0</v>
      </c>
      <c r="K149" s="145" t="s">
        <v>148</v>
      </c>
      <c r="L149" s="33"/>
      <c r="M149" s="150" t="s">
        <v>1</v>
      </c>
      <c r="N149" s="151" t="s">
        <v>34</v>
      </c>
      <c r="O149" s="58"/>
      <c r="P149" s="152">
        <f>O149*H149</f>
        <v>0</v>
      </c>
      <c r="Q149" s="152">
        <v>0</v>
      </c>
      <c r="R149" s="152">
        <f>Q149*H149</f>
        <v>0</v>
      </c>
      <c r="S149" s="152">
        <v>5.7000000000000002E-2</v>
      </c>
      <c r="T149" s="152">
        <f>S149*H149</f>
        <v>0.90459000000000001</v>
      </c>
      <c r="U149" s="153" t="s">
        <v>1</v>
      </c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54" t="s">
        <v>149</v>
      </c>
      <c r="AT149" s="154" t="s">
        <v>144</v>
      </c>
      <c r="AU149" s="154" t="s">
        <v>79</v>
      </c>
      <c r="AY149" s="17" t="s">
        <v>141</v>
      </c>
      <c r="BE149" s="155">
        <f>IF(N149="základní",J149,0)</f>
        <v>0</v>
      </c>
      <c r="BF149" s="155">
        <f>IF(N149="snížená",J149,0)</f>
        <v>0</v>
      </c>
      <c r="BG149" s="155">
        <f>IF(N149="zákl. přenesená",J149,0)</f>
        <v>0</v>
      </c>
      <c r="BH149" s="155">
        <f>IF(N149="sníž. přenesená",J149,0)</f>
        <v>0</v>
      </c>
      <c r="BI149" s="155">
        <f>IF(N149="nulová",J149,0)</f>
        <v>0</v>
      </c>
      <c r="BJ149" s="17" t="s">
        <v>77</v>
      </c>
      <c r="BK149" s="155">
        <f>ROUND(I149*H149,2)</f>
        <v>0</v>
      </c>
      <c r="BL149" s="17" t="s">
        <v>149</v>
      </c>
      <c r="BM149" s="154" t="s">
        <v>516</v>
      </c>
    </row>
    <row r="150" spans="1:65" s="14" customFormat="1">
      <c r="B150" s="164"/>
      <c r="D150" s="157" t="s">
        <v>151</v>
      </c>
      <c r="E150" s="165" t="s">
        <v>1</v>
      </c>
      <c r="F150" s="166" t="s">
        <v>517</v>
      </c>
      <c r="H150" s="167">
        <v>15.87</v>
      </c>
      <c r="I150" s="168"/>
      <c r="L150" s="164"/>
      <c r="M150" s="169"/>
      <c r="N150" s="170"/>
      <c r="O150" s="170"/>
      <c r="P150" s="170"/>
      <c r="Q150" s="170"/>
      <c r="R150" s="170"/>
      <c r="S150" s="170"/>
      <c r="T150" s="170"/>
      <c r="U150" s="171"/>
      <c r="AT150" s="165" t="s">
        <v>151</v>
      </c>
      <c r="AU150" s="165" t="s">
        <v>79</v>
      </c>
      <c r="AV150" s="14" t="s">
        <v>79</v>
      </c>
      <c r="AW150" s="14" t="s">
        <v>26</v>
      </c>
      <c r="AX150" s="14" t="s">
        <v>77</v>
      </c>
      <c r="AY150" s="165" t="s">
        <v>141</v>
      </c>
    </row>
    <row r="151" spans="1:65" s="2" customFormat="1" ht="24.2" customHeight="1">
      <c r="A151" s="32"/>
      <c r="B151" s="142"/>
      <c r="C151" s="143" t="s">
        <v>183</v>
      </c>
      <c r="D151" s="143" t="s">
        <v>144</v>
      </c>
      <c r="E151" s="144" t="s">
        <v>189</v>
      </c>
      <c r="F151" s="145" t="s">
        <v>190</v>
      </c>
      <c r="G151" s="146" t="s">
        <v>147</v>
      </c>
      <c r="H151" s="147">
        <v>93.88</v>
      </c>
      <c r="I151" s="148"/>
      <c r="J151" s="149">
        <f>ROUND(I151*H151,2)</f>
        <v>0</v>
      </c>
      <c r="K151" s="145" t="s">
        <v>148</v>
      </c>
      <c r="L151" s="33"/>
      <c r="M151" s="150" t="s">
        <v>1</v>
      </c>
      <c r="N151" s="151" t="s">
        <v>34</v>
      </c>
      <c r="O151" s="58"/>
      <c r="P151" s="152">
        <f>O151*H151</f>
        <v>0</v>
      </c>
      <c r="Q151" s="152">
        <v>0</v>
      </c>
      <c r="R151" s="152">
        <f>Q151*H151</f>
        <v>0</v>
      </c>
      <c r="S151" s="152">
        <v>6.8000000000000005E-2</v>
      </c>
      <c r="T151" s="152">
        <f>S151*H151</f>
        <v>6.3838400000000002</v>
      </c>
      <c r="U151" s="153" t="s">
        <v>1</v>
      </c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54" t="s">
        <v>149</v>
      </c>
      <c r="AT151" s="154" t="s">
        <v>144</v>
      </c>
      <c r="AU151" s="154" t="s">
        <v>79</v>
      </c>
      <c r="AY151" s="17" t="s">
        <v>141</v>
      </c>
      <c r="BE151" s="155">
        <f>IF(N151="základní",J151,0)</f>
        <v>0</v>
      </c>
      <c r="BF151" s="155">
        <f>IF(N151="snížená",J151,0)</f>
        <v>0</v>
      </c>
      <c r="BG151" s="155">
        <f>IF(N151="zákl. přenesená",J151,0)</f>
        <v>0</v>
      </c>
      <c r="BH151" s="155">
        <f>IF(N151="sníž. přenesená",J151,0)</f>
        <v>0</v>
      </c>
      <c r="BI151" s="155">
        <f>IF(N151="nulová",J151,0)</f>
        <v>0</v>
      </c>
      <c r="BJ151" s="17" t="s">
        <v>77</v>
      </c>
      <c r="BK151" s="155">
        <f>ROUND(I151*H151,2)</f>
        <v>0</v>
      </c>
      <c r="BL151" s="17" t="s">
        <v>149</v>
      </c>
      <c r="BM151" s="154" t="s">
        <v>518</v>
      </c>
    </row>
    <row r="152" spans="1:65" s="13" customFormat="1">
      <c r="B152" s="156"/>
      <c r="D152" s="157" t="s">
        <v>151</v>
      </c>
      <c r="E152" s="158" t="s">
        <v>1</v>
      </c>
      <c r="F152" s="159" t="s">
        <v>192</v>
      </c>
      <c r="H152" s="158" t="s">
        <v>1</v>
      </c>
      <c r="I152" s="160"/>
      <c r="L152" s="156"/>
      <c r="M152" s="161"/>
      <c r="N152" s="162"/>
      <c r="O152" s="162"/>
      <c r="P152" s="162"/>
      <c r="Q152" s="162"/>
      <c r="R152" s="162"/>
      <c r="S152" s="162"/>
      <c r="T152" s="162"/>
      <c r="U152" s="163"/>
      <c r="AT152" s="158" t="s">
        <v>151</v>
      </c>
      <c r="AU152" s="158" t="s">
        <v>79</v>
      </c>
      <c r="AV152" s="13" t="s">
        <v>77</v>
      </c>
      <c r="AW152" s="13" t="s">
        <v>26</v>
      </c>
      <c r="AX152" s="13" t="s">
        <v>69</v>
      </c>
      <c r="AY152" s="158" t="s">
        <v>141</v>
      </c>
    </row>
    <row r="153" spans="1:65" s="14" customFormat="1">
      <c r="B153" s="164"/>
      <c r="D153" s="157" t="s">
        <v>151</v>
      </c>
      <c r="E153" s="165" t="s">
        <v>1</v>
      </c>
      <c r="F153" s="166" t="s">
        <v>519</v>
      </c>
      <c r="H153" s="167">
        <v>93.88</v>
      </c>
      <c r="I153" s="168"/>
      <c r="L153" s="164"/>
      <c r="M153" s="169"/>
      <c r="N153" s="170"/>
      <c r="O153" s="170"/>
      <c r="P153" s="170"/>
      <c r="Q153" s="170"/>
      <c r="R153" s="170"/>
      <c r="S153" s="170"/>
      <c r="T153" s="170"/>
      <c r="U153" s="171"/>
      <c r="AT153" s="165" t="s">
        <v>151</v>
      </c>
      <c r="AU153" s="165" t="s">
        <v>79</v>
      </c>
      <c r="AV153" s="14" t="s">
        <v>79</v>
      </c>
      <c r="AW153" s="14" t="s">
        <v>26</v>
      </c>
      <c r="AX153" s="14" t="s">
        <v>77</v>
      </c>
      <c r="AY153" s="165" t="s">
        <v>141</v>
      </c>
    </row>
    <row r="154" spans="1:65" s="12" customFormat="1" ht="22.9" customHeight="1">
      <c r="B154" s="129"/>
      <c r="D154" s="130" t="s">
        <v>68</v>
      </c>
      <c r="E154" s="140" t="s">
        <v>194</v>
      </c>
      <c r="F154" s="140" t="s">
        <v>195</v>
      </c>
      <c r="I154" s="132"/>
      <c r="J154" s="141">
        <f>BK154</f>
        <v>0</v>
      </c>
      <c r="L154" s="129"/>
      <c r="M154" s="134"/>
      <c r="N154" s="135"/>
      <c r="O154" s="135"/>
      <c r="P154" s="136">
        <f>SUM(P155:P160)</f>
        <v>0</v>
      </c>
      <c r="Q154" s="135"/>
      <c r="R154" s="136">
        <f>SUM(R155:R160)</f>
        <v>0</v>
      </c>
      <c r="S154" s="135"/>
      <c r="T154" s="136">
        <f>SUM(T155:T160)</f>
        <v>0</v>
      </c>
      <c r="U154" s="137"/>
      <c r="AR154" s="130" t="s">
        <v>77</v>
      </c>
      <c r="AT154" s="138" t="s">
        <v>68</v>
      </c>
      <c r="AU154" s="138" t="s">
        <v>77</v>
      </c>
      <c r="AY154" s="130" t="s">
        <v>141</v>
      </c>
      <c r="BK154" s="139">
        <f>SUM(BK155:BK160)</f>
        <v>0</v>
      </c>
    </row>
    <row r="155" spans="1:65" s="2" customFormat="1" ht="24.2" customHeight="1">
      <c r="A155" s="32"/>
      <c r="B155" s="142"/>
      <c r="C155" s="143" t="s">
        <v>196</v>
      </c>
      <c r="D155" s="143" t="s">
        <v>144</v>
      </c>
      <c r="E155" s="144" t="s">
        <v>197</v>
      </c>
      <c r="F155" s="145" t="s">
        <v>198</v>
      </c>
      <c r="G155" s="146" t="s">
        <v>199</v>
      </c>
      <c r="H155" s="147">
        <v>7.3730000000000002</v>
      </c>
      <c r="I155" s="148"/>
      <c r="J155" s="149">
        <f>ROUND(I155*H155,2)</f>
        <v>0</v>
      </c>
      <c r="K155" s="145" t="s">
        <v>148</v>
      </c>
      <c r="L155" s="33"/>
      <c r="M155" s="150" t="s">
        <v>1</v>
      </c>
      <c r="N155" s="151" t="s">
        <v>34</v>
      </c>
      <c r="O155" s="58"/>
      <c r="P155" s="152">
        <f>O155*H155</f>
        <v>0</v>
      </c>
      <c r="Q155" s="152">
        <v>0</v>
      </c>
      <c r="R155" s="152">
        <f>Q155*H155</f>
        <v>0</v>
      </c>
      <c r="S155" s="152">
        <v>0</v>
      </c>
      <c r="T155" s="152">
        <f>S155*H155</f>
        <v>0</v>
      </c>
      <c r="U155" s="153" t="s">
        <v>1</v>
      </c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54" t="s">
        <v>149</v>
      </c>
      <c r="AT155" s="154" t="s">
        <v>144</v>
      </c>
      <c r="AU155" s="154" t="s">
        <v>79</v>
      </c>
      <c r="AY155" s="17" t="s">
        <v>141</v>
      </c>
      <c r="BE155" s="155">
        <f>IF(N155="základní",J155,0)</f>
        <v>0</v>
      </c>
      <c r="BF155" s="155">
        <f>IF(N155="snížená",J155,0)</f>
        <v>0</v>
      </c>
      <c r="BG155" s="155">
        <f>IF(N155="zákl. přenesená",J155,0)</f>
        <v>0</v>
      </c>
      <c r="BH155" s="155">
        <f>IF(N155="sníž. přenesená",J155,0)</f>
        <v>0</v>
      </c>
      <c r="BI155" s="155">
        <f>IF(N155="nulová",J155,0)</f>
        <v>0</v>
      </c>
      <c r="BJ155" s="17" t="s">
        <v>77</v>
      </c>
      <c r="BK155" s="155">
        <f>ROUND(I155*H155,2)</f>
        <v>0</v>
      </c>
      <c r="BL155" s="17" t="s">
        <v>149</v>
      </c>
      <c r="BM155" s="154" t="s">
        <v>520</v>
      </c>
    </row>
    <row r="156" spans="1:65" s="2" customFormat="1" ht="24.2" customHeight="1">
      <c r="A156" s="32"/>
      <c r="B156" s="142"/>
      <c r="C156" s="143" t="s">
        <v>201</v>
      </c>
      <c r="D156" s="143" t="s">
        <v>144</v>
      </c>
      <c r="E156" s="144" t="s">
        <v>202</v>
      </c>
      <c r="F156" s="145" t="s">
        <v>203</v>
      </c>
      <c r="G156" s="146" t="s">
        <v>199</v>
      </c>
      <c r="H156" s="147">
        <v>7.3730000000000002</v>
      </c>
      <c r="I156" s="148"/>
      <c r="J156" s="149">
        <f>ROUND(I156*H156,2)</f>
        <v>0</v>
      </c>
      <c r="K156" s="145" t="s">
        <v>148</v>
      </c>
      <c r="L156" s="33"/>
      <c r="M156" s="150" t="s">
        <v>1</v>
      </c>
      <c r="N156" s="151" t="s">
        <v>34</v>
      </c>
      <c r="O156" s="58"/>
      <c r="P156" s="152">
        <f>O156*H156</f>
        <v>0</v>
      </c>
      <c r="Q156" s="152">
        <v>0</v>
      </c>
      <c r="R156" s="152">
        <f>Q156*H156</f>
        <v>0</v>
      </c>
      <c r="S156" s="152">
        <v>0</v>
      </c>
      <c r="T156" s="152">
        <f>S156*H156</f>
        <v>0</v>
      </c>
      <c r="U156" s="153" t="s">
        <v>1</v>
      </c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54" t="s">
        <v>149</v>
      </c>
      <c r="AT156" s="154" t="s">
        <v>144</v>
      </c>
      <c r="AU156" s="154" t="s">
        <v>79</v>
      </c>
      <c r="AY156" s="17" t="s">
        <v>141</v>
      </c>
      <c r="BE156" s="155">
        <f>IF(N156="základní",J156,0)</f>
        <v>0</v>
      </c>
      <c r="BF156" s="155">
        <f>IF(N156="snížená",J156,0)</f>
        <v>0</v>
      </c>
      <c r="BG156" s="155">
        <f>IF(N156="zákl. přenesená",J156,0)</f>
        <v>0</v>
      </c>
      <c r="BH156" s="155">
        <f>IF(N156="sníž. přenesená",J156,0)</f>
        <v>0</v>
      </c>
      <c r="BI156" s="155">
        <f>IF(N156="nulová",J156,0)</f>
        <v>0</v>
      </c>
      <c r="BJ156" s="17" t="s">
        <v>77</v>
      </c>
      <c r="BK156" s="155">
        <f>ROUND(I156*H156,2)</f>
        <v>0</v>
      </c>
      <c r="BL156" s="17" t="s">
        <v>149</v>
      </c>
      <c r="BM156" s="154" t="s">
        <v>521</v>
      </c>
    </row>
    <row r="157" spans="1:65" s="2" customFormat="1" ht="24.2" customHeight="1">
      <c r="A157" s="32"/>
      <c r="B157" s="142"/>
      <c r="C157" s="143" t="s">
        <v>205</v>
      </c>
      <c r="D157" s="143" t="s">
        <v>144</v>
      </c>
      <c r="E157" s="144" t="s">
        <v>206</v>
      </c>
      <c r="F157" s="145" t="s">
        <v>207</v>
      </c>
      <c r="G157" s="146" t="s">
        <v>199</v>
      </c>
      <c r="H157" s="147">
        <v>66.356999999999999</v>
      </c>
      <c r="I157" s="148"/>
      <c r="J157" s="149">
        <f>ROUND(I157*H157,2)</f>
        <v>0</v>
      </c>
      <c r="K157" s="145" t="s">
        <v>148</v>
      </c>
      <c r="L157" s="33"/>
      <c r="M157" s="150" t="s">
        <v>1</v>
      </c>
      <c r="N157" s="151" t="s">
        <v>34</v>
      </c>
      <c r="O157" s="58"/>
      <c r="P157" s="152">
        <f>O157*H157</f>
        <v>0</v>
      </c>
      <c r="Q157" s="152">
        <v>0</v>
      </c>
      <c r="R157" s="152">
        <f>Q157*H157</f>
        <v>0</v>
      </c>
      <c r="S157" s="152">
        <v>0</v>
      </c>
      <c r="T157" s="152">
        <f>S157*H157</f>
        <v>0</v>
      </c>
      <c r="U157" s="153" t="s">
        <v>1</v>
      </c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54" t="s">
        <v>149</v>
      </c>
      <c r="AT157" s="154" t="s">
        <v>144</v>
      </c>
      <c r="AU157" s="154" t="s">
        <v>79</v>
      </c>
      <c r="AY157" s="17" t="s">
        <v>141</v>
      </c>
      <c r="BE157" s="155">
        <f>IF(N157="základní",J157,0)</f>
        <v>0</v>
      </c>
      <c r="BF157" s="155">
        <f>IF(N157="snížená",J157,0)</f>
        <v>0</v>
      </c>
      <c r="BG157" s="155">
        <f>IF(N157="zákl. přenesená",J157,0)</f>
        <v>0</v>
      </c>
      <c r="BH157" s="155">
        <f>IF(N157="sníž. přenesená",J157,0)</f>
        <v>0</v>
      </c>
      <c r="BI157" s="155">
        <f>IF(N157="nulová",J157,0)</f>
        <v>0</v>
      </c>
      <c r="BJ157" s="17" t="s">
        <v>77</v>
      </c>
      <c r="BK157" s="155">
        <f>ROUND(I157*H157,2)</f>
        <v>0</v>
      </c>
      <c r="BL157" s="17" t="s">
        <v>149</v>
      </c>
      <c r="BM157" s="154" t="s">
        <v>522</v>
      </c>
    </row>
    <row r="158" spans="1:65" s="13" customFormat="1">
      <c r="B158" s="156"/>
      <c r="D158" s="157" t="s">
        <v>151</v>
      </c>
      <c r="E158" s="158" t="s">
        <v>1</v>
      </c>
      <c r="F158" s="159" t="s">
        <v>209</v>
      </c>
      <c r="H158" s="158" t="s">
        <v>1</v>
      </c>
      <c r="I158" s="160"/>
      <c r="L158" s="156"/>
      <c r="M158" s="161"/>
      <c r="N158" s="162"/>
      <c r="O158" s="162"/>
      <c r="P158" s="162"/>
      <c r="Q158" s="162"/>
      <c r="R158" s="162"/>
      <c r="S158" s="162"/>
      <c r="T158" s="162"/>
      <c r="U158" s="163"/>
      <c r="AT158" s="158" t="s">
        <v>151</v>
      </c>
      <c r="AU158" s="158" t="s">
        <v>79</v>
      </c>
      <c r="AV158" s="13" t="s">
        <v>77</v>
      </c>
      <c r="AW158" s="13" t="s">
        <v>26</v>
      </c>
      <c r="AX158" s="13" t="s">
        <v>69</v>
      </c>
      <c r="AY158" s="158" t="s">
        <v>141</v>
      </c>
    </row>
    <row r="159" spans="1:65" s="14" customFormat="1">
      <c r="B159" s="164"/>
      <c r="D159" s="157" t="s">
        <v>151</v>
      </c>
      <c r="E159" s="165" t="s">
        <v>1</v>
      </c>
      <c r="F159" s="166" t="s">
        <v>523</v>
      </c>
      <c r="H159" s="167">
        <v>66.356999999999999</v>
      </c>
      <c r="I159" s="168"/>
      <c r="L159" s="164"/>
      <c r="M159" s="169"/>
      <c r="N159" s="170"/>
      <c r="O159" s="170"/>
      <c r="P159" s="170"/>
      <c r="Q159" s="170"/>
      <c r="R159" s="170"/>
      <c r="S159" s="170"/>
      <c r="T159" s="170"/>
      <c r="U159" s="171"/>
      <c r="AT159" s="165" t="s">
        <v>151</v>
      </c>
      <c r="AU159" s="165" t="s">
        <v>79</v>
      </c>
      <c r="AV159" s="14" t="s">
        <v>79</v>
      </c>
      <c r="AW159" s="14" t="s">
        <v>26</v>
      </c>
      <c r="AX159" s="14" t="s">
        <v>77</v>
      </c>
      <c r="AY159" s="165" t="s">
        <v>141</v>
      </c>
    </row>
    <row r="160" spans="1:65" s="2" customFormat="1" ht="33" customHeight="1">
      <c r="A160" s="32"/>
      <c r="B160" s="142"/>
      <c r="C160" s="143" t="s">
        <v>211</v>
      </c>
      <c r="D160" s="143" t="s">
        <v>144</v>
      </c>
      <c r="E160" s="144" t="s">
        <v>212</v>
      </c>
      <c r="F160" s="145" t="s">
        <v>213</v>
      </c>
      <c r="G160" s="146" t="s">
        <v>199</v>
      </c>
      <c r="H160" s="147">
        <v>7.3730000000000002</v>
      </c>
      <c r="I160" s="148"/>
      <c r="J160" s="149">
        <f>ROUND(I160*H160,2)</f>
        <v>0</v>
      </c>
      <c r="K160" s="145" t="s">
        <v>148</v>
      </c>
      <c r="L160" s="33"/>
      <c r="M160" s="150" t="s">
        <v>1</v>
      </c>
      <c r="N160" s="151" t="s">
        <v>34</v>
      </c>
      <c r="O160" s="58"/>
      <c r="P160" s="152">
        <f>O160*H160</f>
        <v>0</v>
      </c>
      <c r="Q160" s="152">
        <v>0</v>
      </c>
      <c r="R160" s="152">
        <f>Q160*H160</f>
        <v>0</v>
      </c>
      <c r="S160" s="152">
        <v>0</v>
      </c>
      <c r="T160" s="152">
        <f>S160*H160</f>
        <v>0</v>
      </c>
      <c r="U160" s="153" t="s">
        <v>1</v>
      </c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54" t="s">
        <v>149</v>
      </c>
      <c r="AT160" s="154" t="s">
        <v>144</v>
      </c>
      <c r="AU160" s="154" t="s">
        <v>79</v>
      </c>
      <c r="AY160" s="17" t="s">
        <v>141</v>
      </c>
      <c r="BE160" s="155">
        <f>IF(N160="základní",J160,0)</f>
        <v>0</v>
      </c>
      <c r="BF160" s="155">
        <f>IF(N160="snížená",J160,0)</f>
        <v>0</v>
      </c>
      <c r="BG160" s="155">
        <f>IF(N160="zákl. přenesená",J160,0)</f>
        <v>0</v>
      </c>
      <c r="BH160" s="155">
        <f>IF(N160="sníž. přenesená",J160,0)</f>
        <v>0</v>
      </c>
      <c r="BI160" s="155">
        <f>IF(N160="nulová",J160,0)</f>
        <v>0</v>
      </c>
      <c r="BJ160" s="17" t="s">
        <v>77</v>
      </c>
      <c r="BK160" s="155">
        <f>ROUND(I160*H160,2)</f>
        <v>0</v>
      </c>
      <c r="BL160" s="17" t="s">
        <v>149</v>
      </c>
      <c r="BM160" s="154" t="s">
        <v>524</v>
      </c>
    </row>
    <row r="161" spans="1:65" s="12" customFormat="1" ht="22.9" customHeight="1">
      <c r="B161" s="129"/>
      <c r="D161" s="130" t="s">
        <v>68</v>
      </c>
      <c r="E161" s="140" t="s">
        <v>215</v>
      </c>
      <c r="F161" s="140" t="s">
        <v>216</v>
      </c>
      <c r="I161" s="132"/>
      <c r="J161" s="141">
        <f>BK161</f>
        <v>0</v>
      </c>
      <c r="L161" s="129"/>
      <c r="M161" s="134"/>
      <c r="N161" s="135"/>
      <c r="O161" s="135"/>
      <c r="P161" s="136">
        <f>P162</f>
        <v>0</v>
      </c>
      <c r="Q161" s="135"/>
      <c r="R161" s="136">
        <f>R162</f>
        <v>0</v>
      </c>
      <c r="S161" s="135"/>
      <c r="T161" s="136">
        <f>T162</f>
        <v>0</v>
      </c>
      <c r="U161" s="137"/>
      <c r="AR161" s="130" t="s">
        <v>77</v>
      </c>
      <c r="AT161" s="138" t="s">
        <v>68</v>
      </c>
      <c r="AU161" s="138" t="s">
        <v>77</v>
      </c>
      <c r="AY161" s="130" t="s">
        <v>141</v>
      </c>
      <c r="BK161" s="139">
        <f>BK162</f>
        <v>0</v>
      </c>
    </row>
    <row r="162" spans="1:65" s="2" customFormat="1" ht="21.75" customHeight="1">
      <c r="A162" s="32"/>
      <c r="B162" s="142"/>
      <c r="C162" s="143" t="s">
        <v>217</v>
      </c>
      <c r="D162" s="143" t="s">
        <v>144</v>
      </c>
      <c r="E162" s="144" t="s">
        <v>218</v>
      </c>
      <c r="F162" s="145" t="s">
        <v>219</v>
      </c>
      <c r="G162" s="146" t="s">
        <v>199</v>
      </c>
      <c r="H162" s="147">
        <v>0.53800000000000003</v>
      </c>
      <c r="I162" s="148"/>
      <c r="J162" s="149">
        <f>ROUND(I162*H162,2)</f>
        <v>0</v>
      </c>
      <c r="K162" s="145" t="s">
        <v>148</v>
      </c>
      <c r="L162" s="33"/>
      <c r="M162" s="150" t="s">
        <v>1</v>
      </c>
      <c r="N162" s="151" t="s">
        <v>34</v>
      </c>
      <c r="O162" s="58"/>
      <c r="P162" s="152">
        <f>O162*H162</f>
        <v>0</v>
      </c>
      <c r="Q162" s="152">
        <v>0</v>
      </c>
      <c r="R162" s="152">
        <f>Q162*H162</f>
        <v>0</v>
      </c>
      <c r="S162" s="152">
        <v>0</v>
      </c>
      <c r="T162" s="152">
        <f>S162*H162</f>
        <v>0</v>
      </c>
      <c r="U162" s="153" t="s">
        <v>1</v>
      </c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54" t="s">
        <v>149</v>
      </c>
      <c r="AT162" s="154" t="s">
        <v>144</v>
      </c>
      <c r="AU162" s="154" t="s">
        <v>79</v>
      </c>
      <c r="AY162" s="17" t="s">
        <v>141</v>
      </c>
      <c r="BE162" s="155">
        <f>IF(N162="základní",J162,0)</f>
        <v>0</v>
      </c>
      <c r="BF162" s="155">
        <f>IF(N162="snížená",J162,0)</f>
        <v>0</v>
      </c>
      <c r="BG162" s="155">
        <f>IF(N162="zákl. přenesená",J162,0)</f>
        <v>0</v>
      </c>
      <c r="BH162" s="155">
        <f>IF(N162="sníž. přenesená",J162,0)</f>
        <v>0</v>
      </c>
      <c r="BI162" s="155">
        <f>IF(N162="nulová",J162,0)</f>
        <v>0</v>
      </c>
      <c r="BJ162" s="17" t="s">
        <v>77</v>
      </c>
      <c r="BK162" s="155">
        <f>ROUND(I162*H162,2)</f>
        <v>0</v>
      </c>
      <c r="BL162" s="17" t="s">
        <v>149</v>
      </c>
      <c r="BM162" s="154" t="s">
        <v>525</v>
      </c>
    </row>
    <row r="163" spans="1:65" s="12" customFormat="1" ht="25.9" customHeight="1">
      <c r="B163" s="129"/>
      <c r="D163" s="130" t="s">
        <v>68</v>
      </c>
      <c r="E163" s="131" t="s">
        <v>221</v>
      </c>
      <c r="F163" s="131" t="s">
        <v>222</v>
      </c>
      <c r="I163" s="132"/>
      <c r="J163" s="133">
        <f>BK163</f>
        <v>0</v>
      </c>
      <c r="L163" s="129"/>
      <c r="M163" s="134"/>
      <c r="N163" s="135"/>
      <c r="O163" s="135"/>
      <c r="P163" s="136">
        <f>P164+P166+P177+P182+P184+P188+P199+P214+P223</f>
        <v>0</v>
      </c>
      <c r="Q163" s="135"/>
      <c r="R163" s="136">
        <f>R164+R166+R177+R182+R184+R188+R199+R214+R223</f>
        <v>2.1506556999999997</v>
      </c>
      <c r="S163" s="135"/>
      <c r="T163" s="136">
        <f>T164+T166+T177+T182+T184+T188+T199+T214+T223</f>
        <v>8.4939600000000004E-2</v>
      </c>
      <c r="U163" s="137"/>
      <c r="AR163" s="130" t="s">
        <v>79</v>
      </c>
      <c r="AT163" s="138" t="s">
        <v>68</v>
      </c>
      <c r="AU163" s="138" t="s">
        <v>69</v>
      </c>
      <c r="AY163" s="130" t="s">
        <v>141</v>
      </c>
      <c r="BK163" s="139">
        <f>BK164+BK166+BK177+BK182+BK184+BK188+BK199+BK214+BK223</f>
        <v>0</v>
      </c>
    </row>
    <row r="164" spans="1:65" s="12" customFormat="1" ht="22.9" customHeight="1">
      <c r="B164" s="129"/>
      <c r="D164" s="130" t="s">
        <v>68</v>
      </c>
      <c r="E164" s="140" t="s">
        <v>223</v>
      </c>
      <c r="F164" s="140" t="s">
        <v>224</v>
      </c>
      <c r="I164" s="132"/>
      <c r="J164" s="141">
        <f>BK164</f>
        <v>0</v>
      </c>
      <c r="L164" s="129"/>
      <c r="M164" s="134"/>
      <c r="N164" s="135"/>
      <c r="O164" s="135"/>
      <c r="P164" s="136">
        <f>P165</f>
        <v>0</v>
      </c>
      <c r="Q164" s="135"/>
      <c r="R164" s="136">
        <f>R165</f>
        <v>0</v>
      </c>
      <c r="S164" s="135"/>
      <c r="T164" s="136">
        <f>T165</f>
        <v>0</v>
      </c>
      <c r="U164" s="137"/>
      <c r="AR164" s="130" t="s">
        <v>79</v>
      </c>
      <c r="AT164" s="138" t="s">
        <v>68</v>
      </c>
      <c r="AU164" s="138" t="s">
        <v>77</v>
      </c>
      <c r="AY164" s="130" t="s">
        <v>141</v>
      </c>
      <c r="BK164" s="139">
        <f>BK165</f>
        <v>0</v>
      </c>
    </row>
    <row r="165" spans="1:65" s="2" customFormat="1" ht="16.5" customHeight="1">
      <c r="A165" s="32"/>
      <c r="B165" s="142"/>
      <c r="C165" s="143" t="s">
        <v>8</v>
      </c>
      <c r="D165" s="143" t="s">
        <v>144</v>
      </c>
      <c r="E165" s="144" t="s">
        <v>225</v>
      </c>
      <c r="F165" s="145" t="s">
        <v>226</v>
      </c>
      <c r="G165" s="146" t="s">
        <v>181</v>
      </c>
      <c r="H165" s="147">
        <v>1</v>
      </c>
      <c r="I165" s="148"/>
      <c r="J165" s="149">
        <f>ROUND(I165*H165,2)</f>
        <v>0</v>
      </c>
      <c r="K165" s="145" t="s">
        <v>1</v>
      </c>
      <c r="L165" s="33"/>
      <c r="M165" s="150" t="s">
        <v>1</v>
      </c>
      <c r="N165" s="151" t="s">
        <v>34</v>
      </c>
      <c r="O165" s="58"/>
      <c r="P165" s="152">
        <f>O165*H165</f>
        <v>0</v>
      </c>
      <c r="Q165" s="152">
        <v>0</v>
      </c>
      <c r="R165" s="152">
        <f>Q165*H165</f>
        <v>0</v>
      </c>
      <c r="S165" s="152">
        <v>0</v>
      </c>
      <c r="T165" s="152">
        <f>S165*H165</f>
        <v>0</v>
      </c>
      <c r="U165" s="153" t="s">
        <v>1</v>
      </c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54" t="s">
        <v>227</v>
      </c>
      <c r="AT165" s="154" t="s">
        <v>144</v>
      </c>
      <c r="AU165" s="154" t="s">
        <v>79</v>
      </c>
      <c r="AY165" s="17" t="s">
        <v>141</v>
      </c>
      <c r="BE165" s="155">
        <f>IF(N165="základní",J165,0)</f>
        <v>0</v>
      </c>
      <c r="BF165" s="155">
        <f>IF(N165="snížená",J165,0)</f>
        <v>0</v>
      </c>
      <c r="BG165" s="155">
        <f>IF(N165="zákl. přenesená",J165,0)</f>
        <v>0</v>
      </c>
      <c r="BH165" s="155">
        <f>IF(N165="sníž. přenesená",J165,0)</f>
        <v>0</v>
      </c>
      <c r="BI165" s="155">
        <f>IF(N165="nulová",J165,0)</f>
        <v>0</v>
      </c>
      <c r="BJ165" s="17" t="s">
        <v>77</v>
      </c>
      <c r="BK165" s="155">
        <f>ROUND(I165*H165,2)</f>
        <v>0</v>
      </c>
      <c r="BL165" s="17" t="s">
        <v>227</v>
      </c>
      <c r="BM165" s="154" t="s">
        <v>526</v>
      </c>
    </row>
    <row r="166" spans="1:65" s="12" customFormat="1" ht="22.9" customHeight="1">
      <c r="B166" s="129"/>
      <c r="D166" s="130" t="s">
        <v>68</v>
      </c>
      <c r="E166" s="140" t="s">
        <v>229</v>
      </c>
      <c r="F166" s="140" t="s">
        <v>230</v>
      </c>
      <c r="I166" s="132"/>
      <c r="J166" s="141">
        <f>BK166</f>
        <v>0</v>
      </c>
      <c r="L166" s="129"/>
      <c r="M166" s="134"/>
      <c r="N166" s="135"/>
      <c r="O166" s="135"/>
      <c r="P166" s="136">
        <f>SUM(P167:P176)</f>
        <v>0</v>
      </c>
      <c r="Q166" s="135"/>
      <c r="R166" s="136">
        <f>SUM(R167:R176)</f>
        <v>0.29027999999999998</v>
      </c>
      <c r="S166" s="135"/>
      <c r="T166" s="136">
        <f>SUM(T167:T176)</f>
        <v>0</v>
      </c>
      <c r="U166" s="137"/>
      <c r="AR166" s="130" t="s">
        <v>79</v>
      </c>
      <c r="AT166" s="138" t="s">
        <v>68</v>
      </c>
      <c r="AU166" s="138" t="s">
        <v>77</v>
      </c>
      <c r="AY166" s="130" t="s">
        <v>141</v>
      </c>
      <c r="BK166" s="139">
        <f>SUM(BK167:BK176)</f>
        <v>0</v>
      </c>
    </row>
    <row r="167" spans="1:65" s="2" customFormat="1" ht="33" customHeight="1">
      <c r="A167" s="32"/>
      <c r="B167" s="142"/>
      <c r="C167" s="143" t="s">
        <v>227</v>
      </c>
      <c r="D167" s="143" t="s">
        <v>144</v>
      </c>
      <c r="E167" s="144" t="s">
        <v>231</v>
      </c>
      <c r="F167" s="145" t="s">
        <v>232</v>
      </c>
      <c r="G167" s="146" t="s">
        <v>233</v>
      </c>
      <c r="H167" s="147">
        <v>2</v>
      </c>
      <c r="I167" s="148"/>
      <c r="J167" s="149">
        <f t="shared" ref="J167:J176" si="0">ROUND(I167*H167,2)</f>
        <v>0</v>
      </c>
      <c r="K167" s="145" t="s">
        <v>148</v>
      </c>
      <c r="L167" s="33"/>
      <c r="M167" s="150" t="s">
        <v>1</v>
      </c>
      <c r="N167" s="151" t="s">
        <v>34</v>
      </c>
      <c r="O167" s="58"/>
      <c r="P167" s="152">
        <f t="shared" ref="P167:P176" si="1">O167*H167</f>
        <v>0</v>
      </c>
      <c r="Q167" s="152">
        <v>1.6969999999999999E-2</v>
      </c>
      <c r="R167" s="152">
        <f t="shared" ref="R167:R176" si="2">Q167*H167</f>
        <v>3.3939999999999998E-2</v>
      </c>
      <c r="S167" s="152">
        <v>0</v>
      </c>
      <c r="T167" s="152">
        <f t="shared" ref="T167:T176" si="3">S167*H167</f>
        <v>0</v>
      </c>
      <c r="U167" s="153" t="s">
        <v>1</v>
      </c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154" t="s">
        <v>227</v>
      </c>
      <c r="AT167" s="154" t="s">
        <v>144</v>
      </c>
      <c r="AU167" s="154" t="s">
        <v>79</v>
      </c>
      <c r="AY167" s="17" t="s">
        <v>141</v>
      </c>
      <c r="BE167" s="155">
        <f t="shared" ref="BE167:BE176" si="4">IF(N167="základní",J167,0)</f>
        <v>0</v>
      </c>
      <c r="BF167" s="155">
        <f t="shared" ref="BF167:BF176" si="5">IF(N167="snížená",J167,0)</f>
        <v>0</v>
      </c>
      <c r="BG167" s="155">
        <f t="shared" ref="BG167:BG176" si="6">IF(N167="zákl. přenesená",J167,0)</f>
        <v>0</v>
      </c>
      <c r="BH167" s="155">
        <f t="shared" ref="BH167:BH176" si="7">IF(N167="sníž. přenesená",J167,0)</f>
        <v>0</v>
      </c>
      <c r="BI167" s="155">
        <f t="shared" ref="BI167:BI176" si="8">IF(N167="nulová",J167,0)</f>
        <v>0</v>
      </c>
      <c r="BJ167" s="17" t="s">
        <v>77</v>
      </c>
      <c r="BK167" s="155">
        <f t="shared" ref="BK167:BK176" si="9">ROUND(I167*H167,2)</f>
        <v>0</v>
      </c>
      <c r="BL167" s="17" t="s">
        <v>227</v>
      </c>
      <c r="BM167" s="154" t="s">
        <v>527</v>
      </c>
    </row>
    <row r="168" spans="1:65" s="2" customFormat="1" ht="24.2" customHeight="1">
      <c r="A168" s="32"/>
      <c r="B168" s="142"/>
      <c r="C168" s="172" t="s">
        <v>235</v>
      </c>
      <c r="D168" s="172" t="s">
        <v>172</v>
      </c>
      <c r="E168" s="173" t="s">
        <v>236</v>
      </c>
      <c r="F168" s="174" t="s">
        <v>237</v>
      </c>
      <c r="G168" s="175" t="s">
        <v>238</v>
      </c>
      <c r="H168" s="176">
        <v>2</v>
      </c>
      <c r="I168" s="177"/>
      <c r="J168" s="178">
        <f t="shared" si="0"/>
        <v>0</v>
      </c>
      <c r="K168" s="174" t="s">
        <v>148</v>
      </c>
      <c r="L168" s="179"/>
      <c r="M168" s="180" t="s">
        <v>1</v>
      </c>
      <c r="N168" s="181" t="s">
        <v>34</v>
      </c>
      <c r="O168" s="58"/>
      <c r="P168" s="152">
        <f t="shared" si="1"/>
        <v>0</v>
      </c>
      <c r="Q168" s="152">
        <v>1.4999999999999999E-2</v>
      </c>
      <c r="R168" s="152">
        <f t="shared" si="2"/>
        <v>0.03</v>
      </c>
      <c r="S168" s="152">
        <v>0</v>
      </c>
      <c r="T168" s="152">
        <f t="shared" si="3"/>
        <v>0</v>
      </c>
      <c r="U168" s="153" t="s">
        <v>1</v>
      </c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54" t="s">
        <v>239</v>
      </c>
      <c r="AT168" s="154" t="s">
        <v>172</v>
      </c>
      <c r="AU168" s="154" t="s">
        <v>79</v>
      </c>
      <c r="AY168" s="17" t="s">
        <v>141</v>
      </c>
      <c r="BE168" s="155">
        <f t="shared" si="4"/>
        <v>0</v>
      </c>
      <c r="BF168" s="155">
        <f t="shared" si="5"/>
        <v>0</v>
      </c>
      <c r="BG168" s="155">
        <f t="shared" si="6"/>
        <v>0</v>
      </c>
      <c r="BH168" s="155">
        <f t="shared" si="7"/>
        <v>0</v>
      </c>
      <c r="BI168" s="155">
        <f t="shared" si="8"/>
        <v>0</v>
      </c>
      <c r="BJ168" s="17" t="s">
        <v>77</v>
      </c>
      <c r="BK168" s="155">
        <f t="shared" si="9"/>
        <v>0</v>
      </c>
      <c r="BL168" s="17" t="s">
        <v>227</v>
      </c>
      <c r="BM168" s="154" t="s">
        <v>528</v>
      </c>
    </row>
    <row r="169" spans="1:65" s="2" customFormat="1" ht="24.2" customHeight="1">
      <c r="A169" s="32"/>
      <c r="B169" s="142"/>
      <c r="C169" s="143" t="s">
        <v>241</v>
      </c>
      <c r="D169" s="143" t="s">
        <v>144</v>
      </c>
      <c r="E169" s="144" t="s">
        <v>246</v>
      </c>
      <c r="F169" s="145" t="s">
        <v>247</v>
      </c>
      <c r="G169" s="146" t="s">
        <v>233</v>
      </c>
      <c r="H169" s="147">
        <v>3</v>
      </c>
      <c r="I169" s="148"/>
      <c r="J169" s="149">
        <f t="shared" si="0"/>
        <v>0</v>
      </c>
      <c r="K169" s="145" t="s">
        <v>148</v>
      </c>
      <c r="L169" s="33"/>
      <c r="M169" s="150" t="s">
        <v>1</v>
      </c>
      <c r="N169" s="151" t="s">
        <v>34</v>
      </c>
      <c r="O169" s="58"/>
      <c r="P169" s="152">
        <f t="shared" si="1"/>
        <v>0</v>
      </c>
      <c r="Q169" s="152">
        <v>1.6080000000000001E-2</v>
      </c>
      <c r="R169" s="152">
        <f t="shared" si="2"/>
        <v>4.8240000000000005E-2</v>
      </c>
      <c r="S169" s="152">
        <v>0</v>
      </c>
      <c r="T169" s="152">
        <f t="shared" si="3"/>
        <v>0</v>
      </c>
      <c r="U169" s="153" t="s">
        <v>1</v>
      </c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54" t="s">
        <v>227</v>
      </c>
      <c r="AT169" s="154" t="s">
        <v>144</v>
      </c>
      <c r="AU169" s="154" t="s">
        <v>79</v>
      </c>
      <c r="AY169" s="17" t="s">
        <v>141</v>
      </c>
      <c r="BE169" s="155">
        <f t="shared" si="4"/>
        <v>0</v>
      </c>
      <c r="BF169" s="155">
        <f t="shared" si="5"/>
        <v>0</v>
      </c>
      <c r="BG169" s="155">
        <f t="shared" si="6"/>
        <v>0</v>
      </c>
      <c r="BH169" s="155">
        <f t="shared" si="7"/>
        <v>0</v>
      </c>
      <c r="BI169" s="155">
        <f t="shared" si="8"/>
        <v>0</v>
      </c>
      <c r="BJ169" s="17" t="s">
        <v>77</v>
      </c>
      <c r="BK169" s="155">
        <f t="shared" si="9"/>
        <v>0</v>
      </c>
      <c r="BL169" s="17" t="s">
        <v>227</v>
      </c>
      <c r="BM169" s="154" t="s">
        <v>529</v>
      </c>
    </row>
    <row r="170" spans="1:65" s="2" customFormat="1" ht="33" customHeight="1">
      <c r="A170" s="32"/>
      <c r="B170" s="142"/>
      <c r="C170" s="172" t="s">
        <v>245</v>
      </c>
      <c r="D170" s="172" t="s">
        <v>172</v>
      </c>
      <c r="E170" s="173" t="s">
        <v>250</v>
      </c>
      <c r="F170" s="174" t="s">
        <v>251</v>
      </c>
      <c r="G170" s="175" t="s">
        <v>238</v>
      </c>
      <c r="H170" s="176">
        <v>3</v>
      </c>
      <c r="I170" s="177"/>
      <c r="J170" s="178">
        <f t="shared" si="0"/>
        <v>0</v>
      </c>
      <c r="K170" s="174" t="s">
        <v>148</v>
      </c>
      <c r="L170" s="179"/>
      <c r="M170" s="180" t="s">
        <v>1</v>
      </c>
      <c r="N170" s="181" t="s">
        <v>34</v>
      </c>
      <c r="O170" s="58"/>
      <c r="P170" s="152">
        <f t="shared" si="1"/>
        <v>0</v>
      </c>
      <c r="Q170" s="152">
        <v>1.6E-2</v>
      </c>
      <c r="R170" s="152">
        <f t="shared" si="2"/>
        <v>4.8000000000000001E-2</v>
      </c>
      <c r="S170" s="152">
        <v>0</v>
      </c>
      <c r="T170" s="152">
        <f t="shared" si="3"/>
        <v>0</v>
      </c>
      <c r="U170" s="153" t="s">
        <v>1</v>
      </c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54" t="s">
        <v>239</v>
      </c>
      <c r="AT170" s="154" t="s">
        <v>172</v>
      </c>
      <c r="AU170" s="154" t="s">
        <v>79</v>
      </c>
      <c r="AY170" s="17" t="s">
        <v>141</v>
      </c>
      <c r="BE170" s="155">
        <f t="shared" si="4"/>
        <v>0</v>
      </c>
      <c r="BF170" s="155">
        <f t="shared" si="5"/>
        <v>0</v>
      </c>
      <c r="BG170" s="155">
        <f t="shared" si="6"/>
        <v>0</v>
      </c>
      <c r="BH170" s="155">
        <f t="shared" si="7"/>
        <v>0</v>
      </c>
      <c r="BI170" s="155">
        <f t="shared" si="8"/>
        <v>0</v>
      </c>
      <c r="BJ170" s="17" t="s">
        <v>77</v>
      </c>
      <c r="BK170" s="155">
        <f t="shared" si="9"/>
        <v>0</v>
      </c>
      <c r="BL170" s="17" t="s">
        <v>227</v>
      </c>
      <c r="BM170" s="154" t="s">
        <v>530</v>
      </c>
    </row>
    <row r="171" spans="1:65" s="2" customFormat="1" ht="33" customHeight="1">
      <c r="A171" s="32"/>
      <c r="B171" s="142"/>
      <c r="C171" s="143" t="s">
        <v>249</v>
      </c>
      <c r="D171" s="143" t="s">
        <v>144</v>
      </c>
      <c r="E171" s="144" t="s">
        <v>253</v>
      </c>
      <c r="F171" s="145" t="s">
        <v>254</v>
      </c>
      <c r="G171" s="146" t="s">
        <v>233</v>
      </c>
      <c r="H171" s="147">
        <v>4</v>
      </c>
      <c r="I171" s="148"/>
      <c r="J171" s="149">
        <f t="shared" si="0"/>
        <v>0</v>
      </c>
      <c r="K171" s="145" t="s">
        <v>148</v>
      </c>
      <c r="L171" s="33"/>
      <c r="M171" s="150" t="s">
        <v>1</v>
      </c>
      <c r="N171" s="151" t="s">
        <v>34</v>
      </c>
      <c r="O171" s="58"/>
      <c r="P171" s="152">
        <f t="shared" si="1"/>
        <v>0</v>
      </c>
      <c r="Q171" s="152">
        <v>1.6469999999999999E-2</v>
      </c>
      <c r="R171" s="152">
        <f t="shared" si="2"/>
        <v>6.5879999999999994E-2</v>
      </c>
      <c r="S171" s="152">
        <v>0</v>
      </c>
      <c r="T171" s="152">
        <f t="shared" si="3"/>
        <v>0</v>
      </c>
      <c r="U171" s="153" t="s">
        <v>1</v>
      </c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54" t="s">
        <v>227</v>
      </c>
      <c r="AT171" s="154" t="s">
        <v>144</v>
      </c>
      <c r="AU171" s="154" t="s">
        <v>79</v>
      </c>
      <c r="AY171" s="17" t="s">
        <v>141</v>
      </c>
      <c r="BE171" s="155">
        <f t="shared" si="4"/>
        <v>0</v>
      </c>
      <c r="BF171" s="155">
        <f t="shared" si="5"/>
        <v>0</v>
      </c>
      <c r="BG171" s="155">
        <f t="shared" si="6"/>
        <v>0</v>
      </c>
      <c r="BH171" s="155">
        <f t="shared" si="7"/>
        <v>0</v>
      </c>
      <c r="BI171" s="155">
        <f t="shared" si="8"/>
        <v>0</v>
      </c>
      <c r="BJ171" s="17" t="s">
        <v>77</v>
      </c>
      <c r="BK171" s="155">
        <f t="shared" si="9"/>
        <v>0</v>
      </c>
      <c r="BL171" s="17" t="s">
        <v>227</v>
      </c>
      <c r="BM171" s="154" t="s">
        <v>531</v>
      </c>
    </row>
    <row r="172" spans="1:65" s="2" customFormat="1" ht="16.5" customHeight="1">
      <c r="A172" s="32"/>
      <c r="B172" s="142"/>
      <c r="C172" s="172" t="s">
        <v>7</v>
      </c>
      <c r="D172" s="172" t="s">
        <v>172</v>
      </c>
      <c r="E172" s="173" t="s">
        <v>257</v>
      </c>
      <c r="F172" s="174" t="s">
        <v>258</v>
      </c>
      <c r="G172" s="175" t="s">
        <v>238</v>
      </c>
      <c r="H172" s="176">
        <v>4</v>
      </c>
      <c r="I172" s="177"/>
      <c r="J172" s="178">
        <f t="shared" si="0"/>
        <v>0</v>
      </c>
      <c r="K172" s="174" t="s">
        <v>148</v>
      </c>
      <c r="L172" s="179"/>
      <c r="M172" s="180" t="s">
        <v>1</v>
      </c>
      <c r="N172" s="181" t="s">
        <v>34</v>
      </c>
      <c r="O172" s="58"/>
      <c r="P172" s="152">
        <f t="shared" si="1"/>
        <v>0</v>
      </c>
      <c r="Q172" s="152">
        <v>1.35E-2</v>
      </c>
      <c r="R172" s="152">
        <f t="shared" si="2"/>
        <v>5.3999999999999999E-2</v>
      </c>
      <c r="S172" s="152">
        <v>0</v>
      </c>
      <c r="T172" s="152">
        <f t="shared" si="3"/>
        <v>0</v>
      </c>
      <c r="U172" s="153" t="s">
        <v>1</v>
      </c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54" t="s">
        <v>239</v>
      </c>
      <c r="AT172" s="154" t="s">
        <v>172</v>
      </c>
      <c r="AU172" s="154" t="s">
        <v>79</v>
      </c>
      <c r="AY172" s="17" t="s">
        <v>141</v>
      </c>
      <c r="BE172" s="155">
        <f t="shared" si="4"/>
        <v>0</v>
      </c>
      <c r="BF172" s="155">
        <f t="shared" si="5"/>
        <v>0</v>
      </c>
      <c r="BG172" s="155">
        <f t="shared" si="6"/>
        <v>0</v>
      </c>
      <c r="BH172" s="155">
        <f t="shared" si="7"/>
        <v>0</v>
      </c>
      <c r="BI172" s="155">
        <f t="shared" si="8"/>
        <v>0</v>
      </c>
      <c r="BJ172" s="17" t="s">
        <v>77</v>
      </c>
      <c r="BK172" s="155">
        <f t="shared" si="9"/>
        <v>0</v>
      </c>
      <c r="BL172" s="17" t="s">
        <v>227</v>
      </c>
      <c r="BM172" s="154" t="s">
        <v>532</v>
      </c>
    </row>
    <row r="173" spans="1:65" s="2" customFormat="1" ht="24.2" customHeight="1">
      <c r="A173" s="32"/>
      <c r="B173" s="142"/>
      <c r="C173" s="143" t="s">
        <v>256</v>
      </c>
      <c r="D173" s="143" t="s">
        <v>144</v>
      </c>
      <c r="E173" s="144" t="s">
        <v>269</v>
      </c>
      <c r="F173" s="145" t="s">
        <v>270</v>
      </c>
      <c r="G173" s="146" t="s">
        <v>238</v>
      </c>
      <c r="H173" s="147">
        <v>4</v>
      </c>
      <c r="I173" s="148"/>
      <c r="J173" s="149">
        <f t="shared" si="0"/>
        <v>0</v>
      </c>
      <c r="K173" s="145" t="s">
        <v>148</v>
      </c>
      <c r="L173" s="33"/>
      <c r="M173" s="150" t="s">
        <v>1</v>
      </c>
      <c r="N173" s="151" t="s">
        <v>34</v>
      </c>
      <c r="O173" s="58"/>
      <c r="P173" s="152">
        <f t="shared" si="1"/>
        <v>0</v>
      </c>
      <c r="Q173" s="152">
        <v>4.0000000000000003E-5</v>
      </c>
      <c r="R173" s="152">
        <f t="shared" si="2"/>
        <v>1.6000000000000001E-4</v>
      </c>
      <c r="S173" s="152">
        <v>0</v>
      </c>
      <c r="T173" s="152">
        <f t="shared" si="3"/>
        <v>0</v>
      </c>
      <c r="U173" s="153" t="s">
        <v>1</v>
      </c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54" t="s">
        <v>227</v>
      </c>
      <c r="AT173" s="154" t="s">
        <v>144</v>
      </c>
      <c r="AU173" s="154" t="s">
        <v>79</v>
      </c>
      <c r="AY173" s="17" t="s">
        <v>141</v>
      </c>
      <c r="BE173" s="155">
        <f t="shared" si="4"/>
        <v>0</v>
      </c>
      <c r="BF173" s="155">
        <f t="shared" si="5"/>
        <v>0</v>
      </c>
      <c r="BG173" s="155">
        <f t="shared" si="6"/>
        <v>0</v>
      </c>
      <c r="BH173" s="155">
        <f t="shared" si="7"/>
        <v>0</v>
      </c>
      <c r="BI173" s="155">
        <f t="shared" si="8"/>
        <v>0</v>
      </c>
      <c r="BJ173" s="17" t="s">
        <v>77</v>
      </c>
      <c r="BK173" s="155">
        <f t="shared" si="9"/>
        <v>0</v>
      </c>
      <c r="BL173" s="17" t="s">
        <v>227</v>
      </c>
      <c r="BM173" s="154" t="s">
        <v>533</v>
      </c>
    </row>
    <row r="174" spans="1:65" s="2" customFormat="1" ht="16.5" customHeight="1">
      <c r="A174" s="32"/>
      <c r="B174" s="142"/>
      <c r="C174" s="172" t="s">
        <v>260</v>
      </c>
      <c r="D174" s="172" t="s">
        <v>172</v>
      </c>
      <c r="E174" s="173" t="s">
        <v>273</v>
      </c>
      <c r="F174" s="174" t="s">
        <v>274</v>
      </c>
      <c r="G174" s="175" t="s">
        <v>238</v>
      </c>
      <c r="H174" s="176">
        <v>4</v>
      </c>
      <c r="I174" s="177"/>
      <c r="J174" s="178">
        <f t="shared" si="0"/>
        <v>0</v>
      </c>
      <c r="K174" s="174" t="s">
        <v>148</v>
      </c>
      <c r="L174" s="179"/>
      <c r="M174" s="180" t="s">
        <v>1</v>
      </c>
      <c r="N174" s="181" t="s">
        <v>34</v>
      </c>
      <c r="O174" s="58"/>
      <c r="P174" s="152">
        <f t="shared" si="1"/>
        <v>0</v>
      </c>
      <c r="Q174" s="152">
        <v>2.5000000000000001E-3</v>
      </c>
      <c r="R174" s="152">
        <f t="shared" si="2"/>
        <v>0.01</v>
      </c>
      <c r="S174" s="152">
        <v>0</v>
      </c>
      <c r="T174" s="152">
        <f t="shared" si="3"/>
        <v>0</v>
      </c>
      <c r="U174" s="153" t="s">
        <v>1</v>
      </c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54" t="s">
        <v>239</v>
      </c>
      <c r="AT174" s="154" t="s">
        <v>172</v>
      </c>
      <c r="AU174" s="154" t="s">
        <v>79</v>
      </c>
      <c r="AY174" s="17" t="s">
        <v>141</v>
      </c>
      <c r="BE174" s="155">
        <f t="shared" si="4"/>
        <v>0</v>
      </c>
      <c r="BF174" s="155">
        <f t="shared" si="5"/>
        <v>0</v>
      </c>
      <c r="BG174" s="155">
        <f t="shared" si="6"/>
        <v>0</v>
      </c>
      <c r="BH174" s="155">
        <f t="shared" si="7"/>
        <v>0</v>
      </c>
      <c r="BI174" s="155">
        <f t="shared" si="8"/>
        <v>0</v>
      </c>
      <c r="BJ174" s="17" t="s">
        <v>77</v>
      </c>
      <c r="BK174" s="155">
        <f t="shared" si="9"/>
        <v>0</v>
      </c>
      <c r="BL174" s="17" t="s">
        <v>227</v>
      </c>
      <c r="BM174" s="154" t="s">
        <v>534</v>
      </c>
    </row>
    <row r="175" spans="1:65" s="2" customFormat="1" ht="24.2" customHeight="1">
      <c r="A175" s="32"/>
      <c r="B175" s="142"/>
      <c r="C175" s="143" t="s">
        <v>264</v>
      </c>
      <c r="D175" s="143" t="s">
        <v>144</v>
      </c>
      <c r="E175" s="144" t="s">
        <v>277</v>
      </c>
      <c r="F175" s="145" t="s">
        <v>278</v>
      </c>
      <c r="G175" s="146" t="s">
        <v>181</v>
      </c>
      <c r="H175" s="147">
        <v>1</v>
      </c>
      <c r="I175" s="148"/>
      <c r="J175" s="149">
        <f t="shared" si="0"/>
        <v>0</v>
      </c>
      <c r="K175" s="145" t="s">
        <v>1</v>
      </c>
      <c r="L175" s="33"/>
      <c r="M175" s="150" t="s">
        <v>1</v>
      </c>
      <c r="N175" s="151" t="s">
        <v>34</v>
      </c>
      <c r="O175" s="58"/>
      <c r="P175" s="152">
        <f t="shared" si="1"/>
        <v>0</v>
      </c>
      <c r="Q175" s="152">
        <v>6.0000000000000002E-5</v>
      </c>
      <c r="R175" s="152">
        <f t="shared" si="2"/>
        <v>6.0000000000000002E-5</v>
      </c>
      <c r="S175" s="152">
        <v>0</v>
      </c>
      <c r="T175" s="152">
        <f t="shared" si="3"/>
        <v>0</v>
      </c>
      <c r="U175" s="153" t="s">
        <v>1</v>
      </c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54" t="s">
        <v>227</v>
      </c>
      <c r="AT175" s="154" t="s">
        <v>144</v>
      </c>
      <c r="AU175" s="154" t="s">
        <v>79</v>
      </c>
      <c r="AY175" s="17" t="s">
        <v>141</v>
      </c>
      <c r="BE175" s="155">
        <f t="shared" si="4"/>
        <v>0</v>
      </c>
      <c r="BF175" s="155">
        <f t="shared" si="5"/>
        <v>0</v>
      </c>
      <c r="BG175" s="155">
        <f t="shared" si="6"/>
        <v>0</v>
      </c>
      <c r="BH175" s="155">
        <f t="shared" si="7"/>
        <v>0</v>
      </c>
      <c r="BI175" s="155">
        <f t="shared" si="8"/>
        <v>0</v>
      </c>
      <c r="BJ175" s="17" t="s">
        <v>77</v>
      </c>
      <c r="BK175" s="155">
        <f t="shared" si="9"/>
        <v>0</v>
      </c>
      <c r="BL175" s="17" t="s">
        <v>227</v>
      </c>
      <c r="BM175" s="154" t="s">
        <v>535</v>
      </c>
    </row>
    <row r="176" spans="1:65" s="2" customFormat="1" ht="24.2" customHeight="1">
      <c r="A176" s="32"/>
      <c r="B176" s="142"/>
      <c r="C176" s="143" t="s">
        <v>268</v>
      </c>
      <c r="D176" s="143" t="s">
        <v>144</v>
      </c>
      <c r="E176" s="144" t="s">
        <v>281</v>
      </c>
      <c r="F176" s="145" t="s">
        <v>282</v>
      </c>
      <c r="G176" s="146" t="s">
        <v>199</v>
      </c>
      <c r="H176" s="147">
        <v>0.28999999999999998</v>
      </c>
      <c r="I176" s="148"/>
      <c r="J176" s="149">
        <f t="shared" si="0"/>
        <v>0</v>
      </c>
      <c r="K176" s="145" t="s">
        <v>148</v>
      </c>
      <c r="L176" s="33"/>
      <c r="M176" s="150" t="s">
        <v>1</v>
      </c>
      <c r="N176" s="151" t="s">
        <v>34</v>
      </c>
      <c r="O176" s="58"/>
      <c r="P176" s="152">
        <f t="shared" si="1"/>
        <v>0</v>
      </c>
      <c r="Q176" s="152">
        <v>0</v>
      </c>
      <c r="R176" s="152">
        <f t="shared" si="2"/>
        <v>0</v>
      </c>
      <c r="S176" s="152">
        <v>0</v>
      </c>
      <c r="T176" s="152">
        <f t="shared" si="3"/>
        <v>0</v>
      </c>
      <c r="U176" s="153" t="s">
        <v>1</v>
      </c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54" t="s">
        <v>227</v>
      </c>
      <c r="AT176" s="154" t="s">
        <v>144</v>
      </c>
      <c r="AU176" s="154" t="s">
        <v>79</v>
      </c>
      <c r="AY176" s="17" t="s">
        <v>141</v>
      </c>
      <c r="BE176" s="155">
        <f t="shared" si="4"/>
        <v>0</v>
      </c>
      <c r="BF176" s="155">
        <f t="shared" si="5"/>
        <v>0</v>
      </c>
      <c r="BG176" s="155">
        <f t="shared" si="6"/>
        <v>0</v>
      </c>
      <c r="BH176" s="155">
        <f t="shared" si="7"/>
        <v>0</v>
      </c>
      <c r="BI176" s="155">
        <f t="shared" si="8"/>
        <v>0</v>
      </c>
      <c r="BJ176" s="17" t="s">
        <v>77</v>
      </c>
      <c r="BK176" s="155">
        <f t="shared" si="9"/>
        <v>0</v>
      </c>
      <c r="BL176" s="17" t="s">
        <v>227</v>
      </c>
      <c r="BM176" s="154" t="s">
        <v>536</v>
      </c>
    </row>
    <row r="177" spans="1:65" s="12" customFormat="1" ht="22.9" customHeight="1">
      <c r="B177" s="129"/>
      <c r="D177" s="130" t="s">
        <v>68</v>
      </c>
      <c r="E177" s="140" t="s">
        <v>284</v>
      </c>
      <c r="F177" s="140" t="s">
        <v>285</v>
      </c>
      <c r="I177" s="132"/>
      <c r="J177" s="141">
        <f>BK177</f>
        <v>0</v>
      </c>
      <c r="L177" s="129"/>
      <c r="M177" s="134"/>
      <c r="N177" s="135"/>
      <c r="O177" s="135"/>
      <c r="P177" s="136">
        <f>SUM(P178:P181)</f>
        <v>0</v>
      </c>
      <c r="Q177" s="135"/>
      <c r="R177" s="136">
        <f>SUM(R178:R181)</f>
        <v>1.9700000000000002E-2</v>
      </c>
      <c r="S177" s="135"/>
      <c r="T177" s="136">
        <f>SUM(T178:T181)</f>
        <v>0</v>
      </c>
      <c r="U177" s="137"/>
      <c r="AR177" s="130" t="s">
        <v>79</v>
      </c>
      <c r="AT177" s="138" t="s">
        <v>68</v>
      </c>
      <c r="AU177" s="138" t="s">
        <v>77</v>
      </c>
      <c r="AY177" s="130" t="s">
        <v>141</v>
      </c>
      <c r="BK177" s="139">
        <f>SUM(BK178:BK181)</f>
        <v>0</v>
      </c>
    </row>
    <row r="178" spans="1:65" s="2" customFormat="1" ht="33" customHeight="1">
      <c r="A178" s="32"/>
      <c r="B178" s="142"/>
      <c r="C178" s="143" t="s">
        <v>272</v>
      </c>
      <c r="D178" s="143" t="s">
        <v>144</v>
      </c>
      <c r="E178" s="144" t="s">
        <v>287</v>
      </c>
      <c r="F178" s="145" t="s">
        <v>288</v>
      </c>
      <c r="G178" s="146" t="s">
        <v>233</v>
      </c>
      <c r="H178" s="147">
        <v>2</v>
      </c>
      <c r="I178" s="148"/>
      <c r="J178" s="149">
        <f>ROUND(I178*H178,2)</f>
        <v>0</v>
      </c>
      <c r="K178" s="145" t="s">
        <v>148</v>
      </c>
      <c r="L178" s="33"/>
      <c r="M178" s="150" t="s">
        <v>1</v>
      </c>
      <c r="N178" s="151" t="s">
        <v>34</v>
      </c>
      <c r="O178" s="58"/>
      <c r="P178" s="152">
        <f>O178*H178</f>
        <v>0</v>
      </c>
      <c r="Q178" s="152">
        <v>9.1999999999999998E-3</v>
      </c>
      <c r="R178" s="152">
        <f>Q178*H178</f>
        <v>1.84E-2</v>
      </c>
      <c r="S178" s="152">
        <v>0</v>
      </c>
      <c r="T178" s="152">
        <f>S178*H178</f>
        <v>0</v>
      </c>
      <c r="U178" s="153" t="s">
        <v>1</v>
      </c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54" t="s">
        <v>227</v>
      </c>
      <c r="AT178" s="154" t="s">
        <v>144</v>
      </c>
      <c r="AU178" s="154" t="s">
        <v>79</v>
      </c>
      <c r="AY178" s="17" t="s">
        <v>141</v>
      </c>
      <c r="BE178" s="155">
        <f>IF(N178="základní",J178,0)</f>
        <v>0</v>
      </c>
      <c r="BF178" s="155">
        <f>IF(N178="snížená",J178,0)</f>
        <v>0</v>
      </c>
      <c r="BG178" s="155">
        <f>IF(N178="zákl. přenesená",J178,0)</f>
        <v>0</v>
      </c>
      <c r="BH178" s="155">
        <f>IF(N178="sníž. přenesená",J178,0)</f>
        <v>0</v>
      </c>
      <c r="BI178" s="155">
        <f>IF(N178="nulová",J178,0)</f>
        <v>0</v>
      </c>
      <c r="BJ178" s="17" t="s">
        <v>77</v>
      </c>
      <c r="BK178" s="155">
        <f>ROUND(I178*H178,2)</f>
        <v>0</v>
      </c>
      <c r="BL178" s="17" t="s">
        <v>227</v>
      </c>
      <c r="BM178" s="154" t="s">
        <v>537</v>
      </c>
    </row>
    <row r="179" spans="1:65" s="2" customFormat="1" ht="16.5" customHeight="1">
      <c r="A179" s="32"/>
      <c r="B179" s="142"/>
      <c r="C179" s="143" t="s">
        <v>276</v>
      </c>
      <c r="D179" s="143" t="s">
        <v>144</v>
      </c>
      <c r="E179" s="144" t="s">
        <v>291</v>
      </c>
      <c r="F179" s="145" t="s">
        <v>292</v>
      </c>
      <c r="G179" s="146" t="s">
        <v>233</v>
      </c>
      <c r="H179" s="147">
        <v>2</v>
      </c>
      <c r="I179" s="148"/>
      <c r="J179" s="149">
        <f>ROUND(I179*H179,2)</f>
        <v>0</v>
      </c>
      <c r="K179" s="145" t="s">
        <v>148</v>
      </c>
      <c r="L179" s="33"/>
      <c r="M179" s="150" t="s">
        <v>1</v>
      </c>
      <c r="N179" s="151" t="s">
        <v>34</v>
      </c>
      <c r="O179" s="58"/>
      <c r="P179" s="152">
        <f>O179*H179</f>
        <v>0</v>
      </c>
      <c r="Q179" s="152">
        <v>1.4999999999999999E-4</v>
      </c>
      <c r="R179" s="152">
        <f>Q179*H179</f>
        <v>2.9999999999999997E-4</v>
      </c>
      <c r="S179" s="152">
        <v>0</v>
      </c>
      <c r="T179" s="152">
        <f>S179*H179</f>
        <v>0</v>
      </c>
      <c r="U179" s="153" t="s">
        <v>1</v>
      </c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154" t="s">
        <v>227</v>
      </c>
      <c r="AT179" s="154" t="s">
        <v>144</v>
      </c>
      <c r="AU179" s="154" t="s">
        <v>79</v>
      </c>
      <c r="AY179" s="17" t="s">
        <v>141</v>
      </c>
      <c r="BE179" s="155">
        <f>IF(N179="základní",J179,0)</f>
        <v>0</v>
      </c>
      <c r="BF179" s="155">
        <f>IF(N179="snížená",J179,0)</f>
        <v>0</v>
      </c>
      <c r="BG179" s="155">
        <f>IF(N179="zákl. přenesená",J179,0)</f>
        <v>0</v>
      </c>
      <c r="BH179" s="155">
        <f>IF(N179="sníž. přenesená",J179,0)</f>
        <v>0</v>
      </c>
      <c r="BI179" s="155">
        <f>IF(N179="nulová",J179,0)</f>
        <v>0</v>
      </c>
      <c r="BJ179" s="17" t="s">
        <v>77</v>
      </c>
      <c r="BK179" s="155">
        <f>ROUND(I179*H179,2)</f>
        <v>0</v>
      </c>
      <c r="BL179" s="17" t="s">
        <v>227</v>
      </c>
      <c r="BM179" s="154" t="s">
        <v>538</v>
      </c>
    </row>
    <row r="180" spans="1:65" s="2" customFormat="1" ht="16.5" customHeight="1">
      <c r="A180" s="32"/>
      <c r="B180" s="142"/>
      <c r="C180" s="143" t="s">
        <v>280</v>
      </c>
      <c r="D180" s="143" t="s">
        <v>144</v>
      </c>
      <c r="E180" s="144" t="s">
        <v>295</v>
      </c>
      <c r="F180" s="145" t="s">
        <v>296</v>
      </c>
      <c r="G180" s="146" t="s">
        <v>233</v>
      </c>
      <c r="H180" s="147">
        <v>2</v>
      </c>
      <c r="I180" s="148"/>
      <c r="J180" s="149">
        <f>ROUND(I180*H180,2)</f>
        <v>0</v>
      </c>
      <c r="K180" s="145" t="s">
        <v>148</v>
      </c>
      <c r="L180" s="33"/>
      <c r="M180" s="150" t="s">
        <v>1</v>
      </c>
      <c r="N180" s="151" t="s">
        <v>34</v>
      </c>
      <c r="O180" s="58"/>
      <c r="P180" s="152">
        <f>O180*H180</f>
        <v>0</v>
      </c>
      <c r="Q180" s="152">
        <v>5.0000000000000001E-4</v>
      </c>
      <c r="R180" s="152">
        <f>Q180*H180</f>
        <v>1E-3</v>
      </c>
      <c r="S180" s="152">
        <v>0</v>
      </c>
      <c r="T180" s="152">
        <f>S180*H180</f>
        <v>0</v>
      </c>
      <c r="U180" s="153" t="s">
        <v>1</v>
      </c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54" t="s">
        <v>227</v>
      </c>
      <c r="AT180" s="154" t="s">
        <v>144</v>
      </c>
      <c r="AU180" s="154" t="s">
        <v>79</v>
      </c>
      <c r="AY180" s="17" t="s">
        <v>141</v>
      </c>
      <c r="BE180" s="155">
        <f>IF(N180="základní",J180,0)</f>
        <v>0</v>
      </c>
      <c r="BF180" s="155">
        <f>IF(N180="snížená",J180,0)</f>
        <v>0</v>
      </c>
      <c r="BG180" s="155">
        <f>IF(N180="zákl. přenesená",J180,0)</f>
        <v>0</v>
      </c>
      <c r="BH180" s="155">
        <f>IF(N180="sníž. přenesená",J180,0)</f>
        <v>0</v>
      </c>
      <c r="BI180" s="155">
        <f>IF(N180="nulová",J180,0)</f>
        <v>0</v>
      </c>
      <c r="BJ180" s="17" t="s">
        <v>77</v>
      </c>
      <c r="BK180" s="155">
        <f>ROUND(I180*H180,2)</f>
        <v>0</v>
      </c>
      <c r="BL180" s="17" t="s">
        <v>227</v>
      </c>
      <c r="BM180" s="154" t="s">
        <v>539</v>
      </c>
    </row>
    <row r="181" spans="1:65" s="2" customFormat="1" ht="24.2" customHeight="1">
      <c r="A181" s="32"/>
      <c r="B181" s="142"/>
      <c r="C181" s="143" t="s">
        <v>286</v>
      </c>
      <c r="D181" s="143" t="s">
        <v>144</v>
      </c>
      <c r="E181" s="144" t="s">
        <v>298</v>
      </c>
      <c r="F181" s="145" t="s">
        <v>299</v>
      </c>
      <c r="G181" s="146" t="s">
        <v>199</v>
      </c>
      <c r="H181" s="147">
        <v>0.02</v>
      </c>
      <c r="I181" s="148"/>
      <c r="J181" s="149">
        <f>ROUND(I181*H181,2)</f>
        <v>0</v>
      </c>
      <c r="K181" s="145" t="s">
        <v>148</v>
      </c>
      <c r="L181" s="33"/>
      <c r="M181" s="150" t="s">
        <v>1</v>
      </c>
      <c r="N181" s="151" t="s">
        <v>34</v>
      </c>
      <c r="O181" s="58"/>
      <c r="P181" s="152">
        <f>O181*H181</f>
        <v>0</v>
      </c>
      <c r="Q181" s="152">
        <v>0</v>
      </c>
      <c r="R181" s="152">
        <f>Q181*H181</f>
        <v>0</v>
      </c>
      <c r="S181" s="152">
        <v>0</v>
      </c>
      <c r="T181" s="152">
        <f>S181*H181</f>
        <v>0</v>
      </c>
      <c r="U181" s="153" t="s">
        <v>1</v>
      </c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154" t="s">
        <v>227</v>
      </c>
      <c r="AT181" s="154" t="s">
        <v>144</v>
      </c>
      <c r="AU181" s="154" t="s">
        <v>79</v>
      </c>
      <c r="AY181" s="17" t="s">
        <v>141</v>
      </c>
      <c r="BE181" s="155">
        <f>IF(N181="základní",J181,0)</f>
        <v>0</v>
      </c>
      <c r="BF181" s="155">
        <f>IF(N181="snížená",J181,0)</f>
        <v>0</v>
      </c>
      <c r="BG181" s="155">
        <f>IF(N181="zákl. přenesená",J181,0)</f>
        <v>0</v>
      </c>
      <c r="BH181" s="155">
        <f>IF(N181="sníž. přenesená",J181,0)</f>
        <v>0</v>
      </c>
      <c r="BI181" s="155">
        <f>IF(N181="nulová",J181,0)</f>
        <v>0</v>
      </c>
      <c r="BJ181" s="17" t="s">
        <v>77</v>
      </c>
      <c r="BK181" s="155">
        <f>ROUND(I181*H181,2)</f>
        <v>0</v>
      </c>
      <c r="BL181" s="17" t="s">
        <v>227</v>
      </c>
      <c r="BM181" s="154" t="s">
        <v>540</v>
      </c>
    </row>
    <row r="182" spans="1:65" s="12" customFormat="1" ht="22.9" customHeight="1">
      <c r="B182" s="129"/>
      <c r="D182" s="130" t="s">
        <v>68</v>
      </c>
      <c r="E182" s="140" t="s">
        <v>301</v>
      </c>
      <c r="F182" s="140" t="s">
        <v>302</v>
      </c>
      <c r="I182" s="132"/>
      <c r="J182" s="141">
        <f>BK182</f>
        <v>0</v>
      </c>
      <c r="L182" s="129"/>
      <c r="M182" s="134"/>
      <c r="N182" s="135"/>
      <c r="O182" s="135"/>
      <c r="P182" s="136">
        <f>P183</f>
        <v>0</v>
      </c>
      <c r="Q182" s="135"/>
      <c r="R182" s="136">
        <f>R183</f>
        <v>0</v>
      </c>
      <c r="S182" s="135"/>
      <c r="T182" s="136">
        <f>T183</f>
        <v>0</v>
      </c>
      <c r="U182" s="137"/>
      <c r="AR182" s="130" t="s">
        <v>79</v>
      </c>
      <c r="AT182" s="138" t="s">
        <v>68</v>
      </c>
      <c r="AU182" s="138" t="s">
        <v>77</v>
      </c>
      <c r="AY182" s="130" t="s">
        <v>141</v>
      </c>
      <c r="BK182" s="139">
        <f>BK183</f>
        <v>0</v>
      </c>
    </row>
    <row r="183" spans="1:65" s="2" customFormat="1" ht="16.5" customHeight="1">
      <c r="A183" s="32"/>
      <c r="B183" s="142"/>
      <c r="C183" s="143" t="s">
        <v>290</v>
      </c>
      <c r="D183" s="143" t="s">
        <v>144</v>
      </c>
      <c r="E183" s="144" t="s">
        <v>304</v>
      </c>
      <c r="F183" s="145" t="s">
        <v>305</v>
      </c>
      <c r="G183" s="146" t="s">
        <v>181</v>
      </c>
      <c r="H183" s="147">
        <v>1</v>
      </c>
      <c r="I183" s="148"/>
      <c r="J183" s="149">
        <f>ROUND(I183*H183,2)</f>
        <v>0</v>
      </c>
      <c r="K183" s="145" t="s">
        <v>1</v>
      </c>
      <c r="L183" s="33"/>
      <c r="M183" s="150" t="s">
        <v>1</v>
      </c>
      <c r="N183" s="151" t="s">
        <v>34</v>
      </c>
      <c r="O183" s="58"/>
      <c r="P183" s="152">
        <f>O183*H183</f>
        <v>0</v>
      </c>
      <c r="Q183" s="152">
        <v>0</v>
      </c>
      <c r="R183" s="152">
        <f>Q183*H183</f>
        <v>0</v>
      </c>
      <c r="S183" s="152">
        <v>0</v>
      </c>
      <c r="T183" s="152">
        <f>S183*H183</f>
        <v>0</v>
      </c>
      <c r="U183" s="153" t="s">
        <v>1</v>
      </c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54" t="s">
        <v>227</v>
      </c>
      <c r="AT183" s="154" t="s">
        <v>144</v>
      </c>
      <c r="AU183" s="154" t="s">
        <v>79</v>
      </c>
      <c r="AY183" s="17" t="s">
        <v>141</v>
      </c>
      <c r="BE183" s="155">
        <f>IF(N183="základní",J183,0)</f>
        <v>0</v>
      </c>
      <c r="BF183" s="155">
        <f>IF(N183="snížená",J183,0)</f>
        <v>0</v>
      </c>
      <c r="BG183" s="155">
        <f>IF(N183="zákl. přenesená",J183,0)</f>
        <v>0</v>
      </c>
      <c r="BH183" s="155">
        <f>IF(N183="sníž. přenesená",J183,0)</f>
        <v>0</v>
      </c>
      <c r="BI183" s="155">
        <f>IF(N183="nulová",J183,0)</f>
        <v>0</v>
      </c>
      <c r="BJ183" s="17" t="s">
        <v>77</v>
      </c>
      <c r="BK183" s="155">
        <f>ROUND(I183*H183,2)</f>
        <v>0</v>
      </c>
      <c r="BL183" s="17" t="s">
        <v>227</v>
      </c>
      <c r="BM183" s="154" t="s">
        <v>541</v>
      </c>
    </row>
    <row r="184" spans="1:65" s="12" customFormat="1" ht="22.9" customHeight="1">
      <c r="B184" s="129"/>
      <c r="D184" s="130" t="s">
        <v>68</v>
      </c>
      <c r="E184" s="140" t="s">
        <v>307</v>
      </c>
      <c r="F184" s="140" t="s">
        <v>308</v>
      </c>
      <c r="I184" s="132"/>
      <c r="J184" s="141">
        <f>BK184</f>
        <v>0</v>
      </c>
      <c r="L184" s="129"/>
      <c r="M184" s="134"/>
      <c r="N184" s="135"/>
      <c r="O184" s="135"/>
      <c r="P184" s="136">
        <f>SUM(P185:P187)</f>
        <v>0</v>
      </c>
      <c r="Q184" s="135"/>
      <c r="R184" s="136">
        <f>SUM(R185:R187)</f>
        <v>9.6300000000000011E-2</v>
      </c>
      <c r="S184" s="135"/>
      <c r="T184" s="136">
        <f>SUM(T185:T187)</f>
        <v>7.5900000000000009E-2</v>
      </c>
      <c r="U184" s="137"/>
      <c r="AR184" s="130" t="s">
        <v>79</v>
      </c>
      <c r="AT184" s="138" t="s">
        <v>68</v>
      </c>
      <c r="AU184" s="138" t="s">
        <v>77</v>
      </c>
      <c r="AY184" s="130" t="s">
        <v>141</v>
      </c>
      <c r="BK184" s="139">
        <f>SUM(BK185:BK187)</f>
        <v>0</v>
      </c>
    </row>
    <row r="185" spans="1:65" s="2" customFormat="1" ht="24.2" customHeight="1">
      <c r="A185" s="32"/>
      <c r="B185" s="142"/>
      <c r="C185" s="143" t="s">
        <v>294</v>
      </c>
      <c r="D185" s="143" t="s">
        <v>144</v>
      </c>
      <c r="E185" s="144" t="s">
        <v>310</v>
      </c>
      <c r="F185" s="145" t="s">
        <v>311</v>
      </c>
      <c r="G185" s="146" t="s">
        <v>170</v>
      </c>
      <c r="H185" s="147">
        <v>15</v>
      </c>
      <c r="I185" s="148"/>
      <c r="J185" s="149">
        <f>ROUND(I185*H185,2)</f>
        <v>0</v>
      </c>
      <c r="K185" s="145" t="s">
        <v>1</v>
      </c>
      <c r="L185" s="33"/>
      <c r="M185" s="150" t="s">
        <v>1</v>
      </c>
      <c r="N185" s="151" t="s">
        <v>34</v>
      </c>
      <c r="O185" s="58"/>
      <c r="P185" s="152">
        <f>O185*H185</f>
        <v>0</v>
      </c>
      <c r="Q185" s="152">
        <v>6.4200000000000004E-3</v>
      </c>
      <c r="R185" s="152">
        <f>Q185*H185</f>
        <v>9.6300000000000011E-2</v>
      </c>
      <c r="S185" s="152">
        <v>5.0600000000000003E-3</v>
      </c>
      <c r="T185" s="152">
        <f>S185*H185</f>
        <v>7.5900000000000009E-2</v>
      </c>
      <c r="U185" s="153" t="s">
        <v>1</v>
      </c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54" t="s">
        <v>227</v>
      </c>
      <c r="AT185" s="154" t="s">
        <v>144</v>
      </c>
      <c r="AU185" s="154" t="s">
        <v>79</v>
      </c>
      <c r="AY185" s="17" t="s">
        <v>141</v>
      </c>
      <c r="BE185" s="155">
        <f>IF(N185="základní",J185,0)</f>
        <v>0</v>
      </c>
      <c r="BF185" s="155">
        <f>IF(N185="snížená",J185,0)</f>
        <v>0</v>
      </c>
      <c r="BG185" s="155">
        <f>IF(N185="zákl. přenesená",J185,0)</f>
        <v>0</v>
      </c>
      <c r="BH185" s="155">
        <f>IF(N185="sníž. přenesená",J185,0)</f>
        <v>0</v>
      </c>
      <c r="BI185" s="155">
        <f>IF(N185="nulová",J185,0)</f>
        <v>0</v>
      </c>
      <c r="BJ185" s="17" t="s">
        <v>77</v>
      </c>
      <c r="BK185" s="155">
        <f>ROUND(I185*H185,2)</f>
        <v>0</v>
      </c>
      <c r="BL185" s="17" t="s">
        <v>227</v>
      </c>
      <c r="BM185" s="154" t="s">
        <v>542</v>
      </c>
    </row>
    <row r="186" spans="1:65" s="13" customFormat="1" ht="22.5">
      <c r="B186" s="156"/>
      <c r="D186" s="157" t="s">
        <v>151</v>
      </c>
      <c r="E186" s="158" t="s">
        <v>1</v>
      </c>
      <c r="F186" s="159" t="s">
        <v>313</v>
      </c>
      <c r="H186" s="158" t="s">
        <v>1</v>
      </c>
      <c r="I186" s="160"/>
      <c r="L186" s="156"/>
      <c r="M186" s="161"/>
      <c r="N186" s="162"/>
      <c r="O186" s="162"/>
      <c r="P186" s="162"/>
      <c r="Q186" s="162"/>
      <c r="R186" s="162"/>
      <c r="S186" s="162"/>
      <c r="T186" s="162"/>
      <c r="U186" s="163"/>
      <c r="AT186" s="158" t="s">
        <v>151</v>
      </c>
      <c r="AU186" s="158" t="s">
        <v>79</v>
      </c>
      <c r="AV186" s="13" t="s">
        <v>77</v>
      </c>
      <c r="AW186" s="13" t="s">
        <v>26</v>
      </c>
      <c r="AX186" s="13" t="s">
        <v>69</v>
      </c>
      <c r="AY186" s="158" t="s">
        <v>141</v>
      </c>
    </row>
    <row r="187" spans="1:65" s="14" customFormat="1">
      <c r="B187" s="164"/>
      <c r="D187" s="157" t="s">
        <v>151</v>
      </c>
      <c r="E187" s="165" t="s">
        <v>1</v>
      </c>
      <c r="F187" s="166" t="s">
        <v>314</v>
      </c>
      <c r="H187" s="167">
        <v>15</v>
      </c>
      <c r="I187" s="168"/>
      <c r="L187" s="164"/>
      <c r="M187" s="169"/>
      <c r="N187" s="170"/>
      <c r="O187" s="170"/>
      <c r="P187" s="170"/>
      <c r="Q187" s="170"/>
      <c r="R187" s="170"/>
      <c r="S187" s="170"/>
      <c r="T187" s="170"/>
      <c r="U187" s="171"/>
      <c r="AT187" s="165" t="s">
        <v>151</v>
      </c>
      <c r="AU187" s="165" t="s">
        <v>79</v>
      </c>
      <c r="AV187" s="14" t="s">
        <v>79</v>
      </c>
      <c r="AW187" s="14" t="s">
        <v>26</v>
      </c>
      <c r="AX187" s="14" t="s">
        <v>77</v>
      </c>
      <c r="AY187" s="165" t="s">
        <v>141</v>
      </c>
    </row>
    <row r="188" spans="1:65" s="12" customFormat="1" ht="22.9" customHeight="1">
      <c r="B188" s="129"/>
      <c r="D188" s="130" t="s">
        <v>68</v>
      </c>
      <c r="E188" s="140" t="s">
        <v>315</v>
      </c>
      <c r="F188" s="140" t="s">
        <v>316</v>
      </c>
      <c r="I188" s="132"/>
      <c r="J188" s="141">
        <f>BK188</f>
        <v>0</v>
      </c>
      <c r="L188" s="129"/>
      <c r="M188" s="134"/>
      <c r="N188" s="135"/>
      <c r="O188" s="135"/>
      <c r="P188" s="136">
        <f>SUM(P189:P198)</f>
        <v>0</v>
      </c>
      <c r="Q188" s="135"/>
      <c r="R188" s="136">
        <f>SUM(R189:R198)</f>
        <v>0.54865589999999997</v>
      </c>
      <c r="S188" s="135"/>
      <c r="T188" s="136">
        <f>SUM(T189:T198)</f>
        <v>0</v>
      </c>
      <c r="U188" s="137"/>
      <c r="AR188" s="130" t="s">
        <v>79</v>
      </c>
      <c r="AT188" s="138" t="s">
        <v>68</v>
      </c>
      <c r="AU188" s="138" t="s">
        <v>77</v>
      </c>
      <c r="AY188" s="130" t="s">
        <v>141</v>
      </c>
      <c r="BK188" s="139">
        <f>SUM(BK189:BK198)</f>
        <v>0</v>
      </c>
    </row>
    <row r="189" spans="1:65" s="2" customFormat="1" ht="16.5" customHeight="1">
      <c r="A189" s="32"/>
      <c r="B189" s="142"/>
      <c r="C189" s="143" t="s">
        <v>239</v>
      </c>
      <c r="D189" s="143" t="s">
        <v>144</v>
      </c>
      <c r="E189" s="144" t="s">
        <v>318</v>
      </c>
      <c r="F189" s="145" t="s">
        <v>319</v>
      </c>
      <c r="G189" s="146" t="s">
        <v>147</v>
      </c>
      <c r="H189" s="147">
        <v>15.87</v>
      </c>
      <c r="I189" s="148"/>
      <c r="J189" s="149">
        <f>ROUND(I189*H189,2)</f>
        <v>0</v>
      </c>
      <c r="K189" s="145" t="s">
        <v>148</v>
      </c>
      <c r="L189" s="33"/>
      <c r="M189" s="150" t="s">
        <v>1</v>
      </c>
      <c r="N189" s="151" t="s">
        <v>34</v>
      </c>
      <c r="O189" s="58"/>
      <c r="P189" s="152">
        <f>O189*H189</f>
        <v>0</v>
      </c>
      <c r="Q189" s="152">
        <v>0</v>
      </c>
      <c r="R189" s="152">
        <f>Q189*H189</f>
        <v>0</v>
      </c>
      <c r="S189" s="152">
        <v>0</v>
      </c>
      <c r="T189" s="152">
        <f>S189*H189</f>
        <v>0</v>
      </c>
      <c r="U189" s="153" t="s">
        <v>1</v>
      </c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154" t="s">
        <v>227</v>
      </c>
      <c r="AT189" s="154" t="s">
        <v>144</v>
      </c>
      <c r="AU189" s="154" t="s">
        <v>79</v>
      </c>
      <c r="AY189" s="17" t="s">
        <v>141</v>
      </c>
      <c r="BE189" s="155">
        <f>IF(N189="základní",J189,0)</f>
        <v>0</v>
      </c>
      <c r="BF189" s="155">
        <f>IF(N189="snížená",J189,0)</f>
        <v>0</v>
      </c>
      <c r="BG189" s="155">
        <f>IF(N189="zákl. přenesená",J189,0)</f>
        <v>0</v>
      </c>
      <c r="BH189" s="155">
        <f>IF(N189="sníž. přenesená",J189,0)</f>
        <v>0</v>
      </c>
      <c r="BI189" s="155">
        <f>IF(N189="nulová",J189,0)</f>
        <v>0</v>
      </c>
      <c r="BJ189" s="17" t="s">
        <v>77</v>
      </c>
      <c r="BK189" s="155">
        <f>ROUND(I189*H189,2)</f>
        <v>0</v>
      </c>
      <c r="BL189" s="17" t="s">
        <v>227</v>
      </c>
      <c r="BM189" s="154" t="s">
        <v>543</v>
      </c>
    </row>
    <row r="190" spans="1:65" s="2" customFormat="1" ht="16.5" customHeight="1">
      <c r="A190" s="32"/>
      <c r="B190" s="142"/>
      <c r="C190" s="143" t="s">
        <v>303</v>
      </c>
      <c r="D190" s="143" t="s">
        <v>144</v>
      </c>
      <c r="E190" s="144" t="s">
        <v>322</v>
      </c>
      <c r="F190" s="145" t="s">
        <v>323</v>
      </c>
      <c r="G190" s="146" t="s">
        <v>147</v>
      </c>
      <c r="H190" s="147">
        <v>15.87</v>
      </c>
      <c r="I190" s="148"/>
      <c r="J190" s="149">
        <f>ROUND(I190*H190,2)</f>
        <v>0</v>
      </c>
      <c r="K190" s="145" t="s">
        <v>148</v>
      </c>
      <c r="L190" s="33"/>
      <c r="M190" s="150" t="s">
        <v>1</v>
      </c>
      <c r="N190" s="151" t="s">
        <v>34</v>
      </c>
      <c r="O190" s="58"/>
      <c r="P190" s="152">
        <f>O190*H190</f>
        <v>0</v>
      </c>
      <c r="Q190" s="152">
        <v>2.9999999999999997E-4</v>
      </c>
      <c r="R190" s="152">
        <f>Q190*H190</f>
        <v>4.7609999999999996E-3</v>
      </c>
      <c r="S190" s="152">
        <v>0</v>
      </c>
      <c r="T190" s="152">
        <f>S190*H190</f>
        <v>0</v>
      </c>
      <c r="U190" s="153" t="s">
        <v>1</v>
      </c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154" t="s">
        <v>227</v>
      </c>
      <c r="AT190" s="154" t="s">
        <v>144</v>
      </c>
      <c r="AU190" s="154" t="s">
        <v>79</v>
      </c>
      <c r="AY190" s="17" t="s">
        <v>141</v>
      </c>
      <c r="BE190" s="155">
        <f>IF(N190="základní",J190,0)</f>
        <v>0</v>
      </c>
      <c r="BF190" s="155">
        <f>IF(N190="snížená",J190,0)</f>
        <v>0</v>
      </c>
      <c r="BG190" s="155">
        <f>IF(N190="zákl. přenesená",J190,0)</f>
        <v>0</v>
      </c>
      <c r="BH190" s="155">
        <f>IF(N190="sníž. přenesená",J190,0)</f>
        <v>0</v>
      </c>
      <c r="BI190" s="155">
        <f>IF(N190="nulová",J190,0)</f>
        <v>0</v>
      </c>
      <c r="BJ190" s="17" t="s">
        <v>77</v>
      </c>
      <c r="BK190" s="155">
        <f>ROUND(I190*H190,2)</f>
        <v>0</v>
      </c>
      <c r="BL190" s="17" t="s">
        <v>227</v>
      </c>
      <c r="BM190" s="154" t="s">
        <v>544</v>
      </c>
    </row>
    <row r="191" spans="1:65" s="2" customFormat="1" ht="21.75" customHeight="1">
      <c r="A191" s="32"/>
      <c r="B191" s="142"/>
      <c r="C191" s="143" t="s">
        <v>309</v>
      </c>
      <c r="D191" s="143" t="s">
        <v>144</v>
      </c>
      <c r="E191" s="144" t="s">
        <v>326</v>
      </c>
      <c r="F191" s="145" t="s">
        <v>327</v>
      </c>
      <c r="G191" s="146" t="s">
        <v>147</v>
      </c>
      <c r="H191" s="147">
        <v>15.87</v>
      </c>
      <c r="I191" s="148"/>
      <c r="J191" s="149">
        <f>ROUND(I191*H191,2)</f>
        <v>0</v>
      </c>
      <c r="K191" s="145" t="s">
        <v>148</v>
      </c>
      <c r="L191" s="33"/>
      <c r="M191" s="150" t="s">
        <v>1</v>
      </c>
      <c r="N191" s="151" t="s">
        <v>34</v>
      </c>
      <c r="O191" s="58"/>
      <c r="P191" s="152">
        <f>O191*H191</f>
        <v>0</v>
      </c>
      <c r="Q191" s="152">
        <v>4.5500000000000002E-3</v>
      </c>
      <c r="R191" s="152">
        <f>Q191*H191</f>
        <v>7.2208499999999995E-2</v>
      </c>
      <c r="S191" s="152">
        <v>0</v>
      </c>
      <c r="T191" s="152">
        <f>S191*H191</f>
        <v>0</v>
      </c>
      <c r="U191" s="153" t="s">
        <v>1</v>
      </c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154" t="s">
        <v>227</v>
      </c>
      <c r="AT191" s="154" t="s">
        <v>144</v>
      </c>
      <c r="AU191" s="154" t="s">
        <v>79</v>
      </c>
      <c r="AY191" s="17" t="s">
        <v>141</v>
      </c>
      <c r="BE191" s="155">
        <f>IF(N191="základní",J191,0)</f>
        <v>0</v>
      </c>
      <c r="BF191" s="155">
        <f>IF(N191="snížená",J191,0)</f>
        <v>0</v>
      </c>
      <c r="BG191" s="155">
        <f>IF(N191="zákl. přenesená",J191,0)</f>
        <v>0</v>
      </c>
      <c r="BH191" s="155">
        <f>IF(N191="sníž. přenesená",J191,0)</f>
        <v>0</v>
      </c>
      <c r="BI191" s="155">
        <f>IF(N191="nulová",J191,0)</f>
        <v>0</v>
      </c>
      <c r="BJ191" s="17" t="s">
        <v>77</v>
      </c>
      <c r="BK191" s="155">
        <f>ROUND(I191*H191,2)</f>
        <v>0</v>
      </c>
      <c r="BL191" s="17" t="s">
        <v>227</v>
      </c>
      <c r="BM191" s="154" t="s">
        <v>545</v>
      </c>
    </row>
    <row r="192" spans="1:65" s="2" customFormat="1" ht="37.9" customHeight="1">
      <c r="A192" s="32"/>
      <c r="B192" s="142"/>
      <c r="C192" s="143" t="s">
        <v>317</v>
      </c>
      <c r="D192" s="143" t="s">
        <v>144</v>
      </c>
      <c r="E192" s="144" t="s">
        <v>330</v>
      </c>
      <c r="F192" s="145" t="s">
        <v>331</v>
      </c>
      <c r="G192" s="146" t="s">
        <v>147</v>
      </c>
      <c r="H192" s="147">
        <v>15.87</v>
      </c>
      <c r="I192" s="148"/>
      <c r="J192" s="149">
        <f>ROUND(I192*H192,2)</f>
        <v>0</v>
      </c>
      <c r="K192" s="145" t="s">
        <v>148</v>
      </c>
      <c r="L192" s="33"/>
      <c r="M192" s="150" t="s">
        <v>1</v>
      </c>
      <c r="N192" s="151" t="s">
        <v>34</v>
      </c>
      <c r="O192" s="58"/>
      <c r="P192" s="152">
        <f>O192*H192</f>
        <v>0</v>
      </c>
      <c r="Q192" s="152">
        <v>8.2199999999999999E-3</v>
      </c>
      <c r="R192" s="152">
        <f>Q192*H192</f>
        <v>0.1304514</v>
      </c>
      <c r="S192" s="152">
        <v>0</v>
      </c>
      <c r="T192" s="152">
        <f>S192*H192</f>
        <v>0</v>
      </c>
      <c r="U192" s="153" t="s">
        <v>1</v>
      </c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154" t="s">
        <v>227</v>
      </c>
      <c r="AT192" s="154" t="s">
        <v>144</v>
      </c>
      <c r="AU192" s="154" t="s">
        <v>79</v>
      </c>
      <c r="AY192" s="17" t="s">
        <v>141</v>
      </c>
      <c r="BE192" s="155">
        <f>IF(N192="základní",J192,0)</f>
        <v>0</v>
      </c>
      <c r="BF192" s="155">
        <f>IF(N192="snížená",J192,0)</f>
        <v>0</v>
      </c>
      <c r="BG192" s="155">
        <f>IF(N192="zákl. přenesená",J192,0)</f>
        <v>0</v>
      </c>
      <c r="BH192" s="155">
        <f>IF(N192="sníž. přenesená",J192,0)</f>
        <v>0</v>
      </c>
      <c r="BI192" s="155">
        <f>IF(N192="nulová",J192,0)</f>
        <v>0</v>
      </c>
      <c r="BJ192" s="17" t="s">
        <v>77</v>
      </c>
      <c r="BK192" s="155">
        <f>ROUND(I192*H192,2)</f>
        <v>0</v>
      </c>
      <c r="BL192" s="17" t="s">
        <v>227</v>
      </c>
      <c r="BM192" s="154" t="s">
        <v>546</v>
      </c>
    </row>
    <row r="193" spans="1:65" s="14" customFormat="1">
      <c r="B193" s="164"/>
      <c r="D193" s="157" t="s">
        <v>151</v>
      </c>
      <c r="E193" s="165" t="s">
        <v>1</v>
      </c>
      <c r="F193" s="166" t="s">
        <v>517</v>
      </c>
      <c r="H193" s="167">
        <v>15.87</v>
      </c>
      <c r="I193" s="168"/>
      <c r="L193" s="164"/>
      <c r="M193" s="169"/>
      <c r="N193" s="170"/>
      <c r="O193" s="170"/>
      <c r="P193" s="170"/>
      <c r="Q193" s="170"/>
      <c r="R193" s="170"/>
      <c r="S193" s="170"/>
      <c r="T193" s="170"/>
      <c r="U193" s="171"/>
      <c r="AT193" s="165" t="s">
        <v>151</v>
      </c>
      <c r="AU193" s="165" t="s">
        <v>79</v>
      </c>
      <c r="AV193" s="14" t="s">
        <v>79</v>
      </c>
      <c r="AW193" s="14" t="s">
        <v>26</v>
      </c>
      <c r="AX193" s="14" t="s">
        <v>77</v>
      </c>
      <c r="AY193" s="165" t="s">
        <v>141</v>
      </c>
    </row>
    <row r="194" spans="1:65" s="2" customFormat="1" ht="33" customHeight="1">
      <c r="A194" s="32"/>
      <c r="B194" s="142"/>
      <c r="C194" s="172" t="s">
        <v>321</v>
      </c>
      <c r="D194" s="172" t="s">
        <v>172</v>
      </c>
      <c r="E194" s="173" t="s">
        <v>334</v>
      </c>
      <c r="F194" s="174" t="s">
        <v>335</v>
      </c>
      <c r="G194" s="175" t="s">
        <v>147</v>
      </c>
      <c r="H194" s="176">
        <v>17.457000000000001</v>
      </c>
      <c r="I194" s="177"/>
      <c r="J194" s="178">
        <f>ROUND(I194*H194,2)</f>
        <v>0</v>
      </c>
      <c r="K194" s="174" t="s">
        <v>148</v>
      </c>
      <c r="L194" s="179"/>
      <c r="M194" s="180" t="s">
        <v>1</v>
      </c>
      <c r="N194" s="181" t="s">
        <v>34</v>
      </c>
      <c r="O194" s="58"/>
      <c r="P194" s="152">
        <f>O194*H194</f>
        <v>0</v>
      </c>
      <c r="Q194" s="152">
        <v>1.95E-2</v>
      </c>
      <c r="R194" s="152">
        <f>Q194*H194</f>
        <v>0.34041150000000003</v>
      </c>
      <c r="S194" s="152">
        <v>0</v>
      </c>
      <c r="T194" s="152">
        <f>S194*H194</f>
        <v>0</v>
      </c>
      <c r="U194" s="153" t="s">
        <v>1</v>
      </c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154" t="s">
        <v>239</v>
      </c>
      <c r="AT194" s="154" t="s">
        <v>172</v>
      </c>
      <c r="AU194" s="154" t="s">
        <v>79</v>
      </c>
      <c r="AY194" s="17" t="s">
        <v>141</v>
      </c>
      <c r="BE194" s="155">
        <f>IF(N194="základní",J194,0)</f>
        <v>0</v>
      </c>
      <c r="BF194" s="155">
        <f>IF(N194="snížená",J194,0)</f>
        <v>0</v>
      </c>
      <c r="BG194" s="155">
        <f>IF(N194="zákl. přenesená",J194,0)</f>
        <v>0</v>
      </c>
      <c r="BH194" s="155">
        <f>IF(N194="sníž. přenesená",J194,0)</f>
        <v>0</v>
      </c>
      <c r="BI194" s="155">
        <f>IF(N194="nulová",J194,0)</f>
        <v>0</v>
      </c>
      <c r="BJ194" s="17" t="s">
        <v>77</v>
      </c>
      <c r="BK194" s="155">
        <f>ROUND(I194*H194,2)</f>
        <v>0</v>
      </c>
      <c r="BL194" s="17" t="s">
        <v>227</v>
      </c>
      <c r="BM194" s="154" t="s">
        <v>547</v>
      </c>
    </row>
    <row r="195" spans="1:65" s="14" customFormat="1">
      <c r="B195" s="164"/>
      <c r="D195" s="157" t="s">
        <v>151</v>
      </c>
      <c r="F195" s="166" t="s">
        <v>548</v>
      </c>
      <c r="H195" s="167">
        <v>17.457000000000001</v>
      </c>
      <c r="I195" s="168"/>
      <c r="L195" s="164"/>
      <c r="M195" s="169"/>
      <c r="N195" s="170"/>
      <c r="O195" s="170"/>
      <c r="P195" s="170"/>
      <c r="Q195" s="170"/>
      <c r="R195" s="170"/>
      <c r="S195" s="170"/>
      <c r="T195" s="170"/>
      <c r="U195" s="171"/>
      <c r="AT195" s="165" t="s">
        <v>151</v>
      </c>
      <c r="AU195" s="165" t="s">
        <v>79</v>
      </c>
      <c r="AV195" s="14" t="s">
        <v>79</v>
      </c>
      <c r="AW195" s="14" t="s">
        <v>3</v>
      </c>
      <c r="AX195" s="14" t="s">
        <v>77</v>
      </c>
      <c r="AY195" s="165" t="s">
        <v>141</v>
      </c>
    </row>
    <row r="196" spans="1:65" s="2" customFormat="1" ht="16.5" customHeight="1">
      <c r="A196" s="32"/>
      <c r="B196" s="142"/>
      <c r="C196" s="143" t="s">
        <v>325</v>
      </c>
      <c r="D196" s="143" t="s">
        <v>144</v>
      </c>
      <c r="E196" s="144" t="s">
        <v>339</v>
      </c>
      <c r="F196" s="145" t="s">
        <v>340</v>
      </c>
      <c r="G196" s="146" t="s">
        <v>181</v>
      </c>
      <c r="H196" s="147">
        <v>1</v>
      </c>
      <c r="I196" s="148"/>
      <c r="J196" s="149">
        <f>ROUND(I196*H196,2)</f>
        <v>0</v>
      </c>
      <c r="K196" s="145" t="s">
        <v>1</v>
      </c>
      <c r="L196" s="33"/>
      <c r="M196" s="150" t="s">
        <v>1</v>
      </c>
      <c r="N196" s="151" t="s">
        <v>34</v>
      </c>
      <c r="O196" s="58"/>
      <c r="P196" s="152">
        <f>O196*H196</f>
        <v>0</v>
      </c>
      <c r="Q196" s="152">
        <v>3.0000000000000001E-5</v>
      </c>
      <c r="R196" s="152">
        <f>Q196*H196</f>
        <v>3.0000000000000001E-5</v>
      </c>
      <c r="S196" s="152">
        <v>0</v>
      </c>
      <c r="T196" s="152">
        <f>S196*H196</f>
        <v>0</v>
      </c>
      <c r="U196" s="153" t="s">
        <v>1</v>
      </c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154" t="s">
        <v>227</v>
      </c>
      <c r="AT196" s="154" t="s">
        <v>144</v>
      </c>
      <c r="AU196" s="154" t="s">
        <v>79</v>
      </c>
      <c r="AY196" s="17" t="s">
        <v>141</v>
      </c>
      <c r="BE196" s="155">
        <f>IF(N196="základní",J196,0)</f>
        <v>0</v>
      </c>
      <c r="BF196" s="155">
        <f>IF(N196="snížená",J196,0)</f>
        <v>0</v>
      </c>
      <c r="BG196" s="155">
        <f>IF(N196="zákl. přenesená",J196,0)</f>
        <v>0</v>
      </c>
      <c r="BH196" s="155">
        <f>IF(N196="sníž. přenesená",J196,0)</f>
        <v>0</v>
      </c>
      <c r="BI196" s="155">
        <f>IF(N196="nulová",J196,0)</f>
        <v>0</v>
      </c>
      <c r="BJ196" s="17" t="s">
        <v>77</v>
      </c>
      <c r="BK196" s="155">
        <f>ROUND(I196*H196,2)</f>
        <v>0</v>
      </c>
      <c r="BL196" s="17" t="s">
        <v>227</v>
      </c>
      <c r="BM196" s="154" t="s">
        <v>549</v>
      </c>
    </row>
    <row r="197" spans="1:65" s="2" customFormat="1" ht="24.2" customHeight="1">
      <c r="A197" s="32"/>
      <c r="B197" s="142"/>
      <c r="C197" s="143" t="s">
        <v>329</v>
      </c>
      <c r="D197" s="143" t="s">
        <v>144</v>
      </c>
      <c r="E197" s="144" t="s">
        <v>343</v>
      </c>
      <c r="F197" s="145" t="s">
        <v>344</v>
      </c>
      <c r="G197" s="146" t="s">
        <v>147</v>
      </c>
      <c r="H197" s="147">
        <v>15.87</v>
      </c>
      <c r="I197" s="148"/>
      <c r="J197" s="149">
        <f>ROUND(I197*H197,2)</f>
        <v>0</v>
      </c>
      <c r="K197" s="145" t="s">
        <v>148</v>
      </c>
      <c r="L197" s="33"/>
      <c r="M197" s="150" t="s">
        <v>1</v>
      </c>
      <c r="N197" s="151" t="s">
        <v>34</v>
      </c>
      <c r="O197" s="58"/>
      <c r="P197" s="152">
        <f>O197*H197</f>
        <v>0</v>
      </c>
      <c r="Q197" s="152">
        <v>5.0000000000000002E-5</v>
      </c>
      <c r="R197" s="152">
        <f>Q197*H197</f>
        <v>7.9350000000000004E-4</v>
      </c>
      <c r="S197" s="152">
        <v>0</v>
      </c>
      <c r="T197" s="152">
        <f>S197*H197</f>
        <v>0</v>
      </c>
      <c r="U197" s="153" t="s">
        <v>1</v>
      </c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154" t="s">
        <v>227</v>
      </c>
      <c r="AT197" s="154" t="s">
        <v>144</v>
      </c>
      <c r="AU197" s="154" t="s">
        <v>79</v>
      </c>
      <c r="AY197" s="17" t="s">
        <v>141</v>
      </c>
      <c r="BE197" s="155">
        <f>IF(N197="základní",J197,0)</f>
        <v>0</v>
      </c>
      <c r="BF197" s="155">
        <f>IF(N197="snížená",J197,0)</f>
        <v>0</v>
      </c>
      <c r="BG197" s="155">
        <f>IF(N197="zákl. přenesená",J197,0)</f>
        <v>0</v>
      </c>
      <c r="BH197" s="155">
        <f>IF(N197="sníž. přenesená",J197,0)</f>
        <v>0</v>
      </c>
      <c r="BI197" s="155">
        <f>IF(N197="nulová",J197,0)</f>
        <v>0</v>
      </c>
      <c r="BJ197" s="17" t="s">
        <v>77</v>
      </c>
      <c r="BK197" s="155">
        <f>ROUND(I197*H197,2)</f>
        <v>0</v>
      </c>
      <c r="BL197" s="17" t="s">
        <v>227</v>
      </c>
      <c r="BM197" s="154" t="s">
        <v>550</v>
      </c>
    </row>
    <row r="198" spans="1:65" s="2" customFormat="1" ht="24.2" customHeight="1">
      <c r="A198" s="32"/>
      <c r="B198" s="142"/>
      <c r="C198" s="143" t="s">
        <v>333</v>
      </c>
      <c r="D198" s="143" t="s">
        <v>144</v>
      </c>
      <c r="E198" s="144" t="s">
        <v>347</v>
      </c>
      <c r="F198" s="145" t="s">
        <v>348</v>
      </c>
      <c r="G198" s="146" t="s">
        <v>349</v>
      </c>
      <c r="H198" s="182"/>
      <c r="I198" s="148"/>
      <c r="J198" s="149">
        <f>ROUND(I198*H198,2)</f>
        <v>0</v>
      </c>
      <c r="K198" s="145" t="s">
        <v>148</v>
      </c>
      <c r="L198" s="33"/>
      <c r="M198" s="150" t="s">
        <v>1</v>
      </c>
      <c r="N198" s="151" t="s">
        <v>34</v>
      </c>
      <c r="O198" s="58"/>
      <c r="P198" s="152">
        <f>O198*H198</f>
        <v>0</v>
      </c>
      <c r="Q198" s="152">
        <v>0</v>
      </c>
      <c r="R198" s="152">
        <f>Q198*H198</f>
        <v>0</v>
      </c>
      <c r="S198" s="152">
        <v>0</v>
      </c>
      <c r="T198" s="152">
        <f>S198*H198</f>
        <v>0</v>
      </c>
      <c r="U198" s="153" t="s">
        <v>1</v>
      </c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154" t="s">
        <v>227</v>
      </c>
      <c r="AT198" s="154" t="s">
        <v>144</v>
      </c>
      <c r="AU198" s="154" t="s">
        <v>79</v>
      </c>
      <c r="AY198" s="17" t="s">
        <v>141</v>
      </c>
      <c r="BE198" s="155">
        <f>IF(N198="základní",J198,0)</f>
        <v>0</v>
      </c>
      <c r="BF198" s="155">
        <f>IF(N198="snížená",J198,0)</f>
        <v>0</v>
      </c>
      <c r="BG198" s="155">
        <f>IF(N198="zákl. přenesená",J198,0)</f>
        <v>0</v>
      </c>
      <c r="BH198" s="155">
        <f>IF(N198="sníž. přenesená",J198,0)</f>
        <v>0</v>
      </c>
      <c r="BI198" s="155">
        <f>IF(N198="nulová",J198,0)</f>
        <v>0</v>
      </c>
      <c r="BJ198" s="17" t="s">
        <v>77</v>
      </c>
      <c r="BK198" s="155">
        <f>ROUND(I198*H198,2)</f>
        <v>0</v>
      </c>
      <c r="BL198" s="17" t="s">
        <v>227</v>
      </c>
      <c r="BM198" s="154" t="s">
        <v>551</v>
      </c>
    </row>
    <row r="199" spans="1:65" s="12" customFormat="1" ht="22.9" customHeight="1">
      <c r="B199" s="129"/>
      <c r="D199" s="130" t="s">
        <v>68</v>
      </c>
      <c r="E199" s="140" t="s">
        <v>351</v>
      </c>
      <c r="F199" s="140" t="s">
        <v>352</v>
      </c>
      <c r="I199" s="132"/>
      <c r="J199" s="141">
        <f>BK199</f>
        <v>0</v>
      </c>
      <c r="L199" s="129"/>
      <c r="M199" s="134"/>
      <c r="N199" s="135"/>
      <c r="O199" s="135"/>
      <c r="P199" s="136">
        <f>SUM(P200:P213)</f>
        <v>0</v>
      </c>
      <c r="Q199" s="135"/>
      <c r="R199" s="136">
        <f>SUM(R200:R213)</f>
        <v>1.1511302000000001</v>
      </c>
      <c r="S199" s="135"/>
      <c r="T199" s="136">
        <f>SUM(T200:T213)</f>
        <v>0</v>
      </c>
      <c r="U199" s="137"/>
      <c r="AR199" s="130" t="s">
        <v>79</v>
      </c>
      <c r="AT199" s="138" t="s">
        <v>68</v>
      </c>
      <c r="AU199" s="138" t="s">
        <v>77</v>
      </c>
      <c r="AY199" s="130" t="s">
        <v>141</v>
      </c>
      <c r="BK199" s="139">
        <f>SUM(BK200:BK213)</f>
        <v>0</v>
      </c>
    </row>
    <row r="200" spans="1:65" s="2" customFormat="1" ht="16.5" customHeight="1">
      <c r="A200" s="32"/>
      <c r="B200" s="142"/>
      <c r="C200" s="143" t="s">
        <v>338</v>
      </c>
      <c r="D200" s="143" t="s">
        <v>144</v>
      </c>
      <c r="E200" s="144" t="s">
        <v>354</v>
      </c>
      <c r="F200" s="145" t="s">
        <v>355</v>
      </c>
      <c r="G200" s="146" t="s">
        <v>147</v>
      </c>
      <c r="H200" s="147">
        <v>46.94</v>
      </c>
      <c r="I200" s="148"/>
      <c r="J200" s="149">
        <f>ROUND(I200*H200,2)</f>
        <v>0</v>
      </c>
      <c r="K200" s="145" t="s">
        <v>148</v>
      </c>
      <c r="L200" s="33"/>
      <c r="M200" s="150" t="s">
        <v>1</v>
      </c>
      <c r="N200" s="151" t="s">
        <v>34</v>
      </c>
      <c r="O200" s="58"/>
      <c r="P200" s="152">
        <f>O200*H200</f>
        <v>0</v>
      </c>
      <c r="Q200" s="152">
        <v>0</v>
      </c>
      <c r="R200" s="152">
        <f>Q200*H200</f>
        <v>0</v>
      </c>
      <c r="S200" s="152">
        <v>0</v>
      </c>
      <c r="T200" s="152">
        <f>S200*H200</f>
        <v>0</v>
      </c>
      <c r="U200" s="153" t="s">
        <v>1</v>
      </c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154" t="s">
        <v>227</v>
      </c>
      <c r="AT200" s="154" t="s">
        <v>144</v>
      </c>
      <c r="AU200" s="154" t="s">
        <v>79</v>
      </c>
      <c r="AY200" s="17" t="s">
        <v>141</v>
      </c>
      <c r="BE200" s="155">
        <f>IF(N200="základní",J200,0)</f>
        <v>0</v>
      </c>
      <c r="BF200" s="155">
        <f>IF(N200="snížená",J200,0)</f>
        <v>0</v>
      </c>
      <c r="BG200" s="155">
        <f>IF(N200="zákl. přenesená",J200,0)</f>
        <v>0</v>
      </c>
      <c r="BH200" s="155">
        <f>IF(N200="sníž. přenesená",J200,0)</f>
        <v>0</v>
      </c>
      <c r="BI200" s="155">
        <f>IF(N200="nulová",J200,0)</f>
        <v>0</v>
      </c>
      <c r="BJ200" s="17" t="s">
        <v>77</v>
      </c>
      <c r="BK200" s="155">
        <f>ROUND(I200*H200,2)</f>
        <v>0</v>
      </c>
      <c r="BL200" s="17" t="s">
        <v>227</v>
      </c>
      <c r="BM200" s="154" t="s">
        <v>552</v>
      </c>
    </row>
    <row r="201" spans="1:65" s="2" customFormat="1" ht="16.5" customHeight="1">
      <c r="A201" s="32"/>
      <c r="B201" s="142"/>
      <c r="C201" s="143" t="s">
        <v>342</v>
      </c>
      <c r="D201" s="143" t="s">
        <v>144</v>
      </c>
      <c r="E201" s="144" t="s">
        <v>358</v>
      </c>
      <c r="F201" s="145" t="s">
        <v>359</v>
      </c>
      <c r="G201" s="146" t="s">
        <v>147</v>
      </c>
      <c r="H201" s="147">
        <v>46.94</v>
      </c>
      <c r="I201" s="148"/>
      <c r="J201" s="149">
        <f>ROUND(I201*H201,2)</f>
        <v>0</v>
      </c>
      <c r="K201" s="145" t="s">
        <v>148</v>
      </c>
      <c r="L201" s="33"/>
      <c r="M201" s="150" t="s">
        <v>1</v>
      </c>
      <c r="N201" s="151" t="s">
        <v>34</v>
      </c>
      <c r="O201" s="58"/>
      <c r="P201" s="152">
        <f>O201*H201</f>
        <v>0</v>
      </c>
      <c r="Q201" s="152">
        <v>2.9999999999999997E-4</v>
      </c>
      <c r="R201" s="152">
        <f>Q201*H201</f>
        <v>1.4081999999999997E-2</v>
      </c>
      <c r="S201" s="152">
        <v>0</v>
      </c>
      <c r="T201" s="152">
        <f>S201*H201</f>
        <v>0</v>
      </c>
      <c r="U201" s="153" t="s">
        <v>1</v>
      </c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R201" s="154" t="s">
        <v>227</v>
      </c>
      <c r="AT201" s="154" t="s">
        <v>144</v>
      </c>
      <c r="AU201" s="154" t="s">
        <v>79</v>
      </c>
      <c r="AY201" s="17" t="s">
        <v>141</v>
      </c>
      <c r="BE201" s="155">
        <f>IF(N201="základní",J201,0)</f>
        <v>0</v>
      </c>
      <c r="BF201" s="155">
        <f>IF(N201="snížená",J201,0)</f>
        <v>0</v>
      </c>
      <c r="BG201" s="155">
        <f>IF(N201="zákl. přenesená",J201,0)</f>
        <v>0</v>
      </c>
      <c r="BH201" s="155">
        <f>IF(N201="sníž. přenesená",J201,0)</f>
        <v>0</v>
      </c>
      <c r="BI201" s="155">
        <f>IF(N201="nulová",J201,0)</f>
        <v>0</v>
      </c>
      <c r="BJ201" s="17" t="s">
        <v>77</v>
      </c>
      <c r="BK201" s="155">
        <f>ROUND(I201*H201,2)</f>
        <v>0</v>
      </c>
      <c r="BL201" s="17" t="s">
        <v>227</v>
      </c>
      <c r="BM201" s="154" t="s">
        <v>553</v>
      </c>
    </row>
    <row r="202" spans="1:65" s="2" customFormat="1" ht="16.5" customHeight="1">
      <c r="A202" s="32"/>
      <c r="B202" s="142"/>
      <c r="C202" s="143" t="s">
        <v>346</v>
      </c>
      <c r="D202" s="143" t="s">
        <v>144</v>
      </c>
      <c r="E202" s="144" t="s">
        <v>362</v>
      </c>
      <c r="F202" s="145" t="s">
        <v>363</v>
      </c>
      <c r="G202" s="146" t="s">
        <v>147</v>
      </c>
      <c r="H202" s="147">
        <v>46.94</v>
      </c>
      <c r="I202" s="148"/>
      <c r="J202" s="149">
        <f>ROUND(I202*H202,2)</f>
        <v>0</v>
      </c>
      <c r="K202" s="145" t="s">
        <v>148</v>
      </c>
      <c r="L202" s="33"/>
      <c r="M202" s="150" t="s">
        <v>1</v>
      </c>
      <c r="N202" s="151" t="s">
        <v>34</v>
      </c>
      <c r="O202" s="58"/>
      <c r="P202" s="152">
        <f>O202*H202</f>
        <v>0</v>
      </c>
      <c r="Q202" s="152">
        <v>4.4999999999999997E-3</v>
      </c>
      <c r="R202" s="152">
        <f>Q202*H202</f>
        <v>0.21122999999999997</v>
      </c>
      <c r="S202" s="152">
        <v>0</v>
      </c>
      <c r="T202" s="152">
        <f>S202*H202</f>
        <v>0</v>
      </c>
      <c r="U202" s="153" t="s">
        <v>1</v>
      </c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154" t="s">
        <v>227</v>
      </c>
      <c r="AT202" s="154" t="s">
        <v>144</v>
      </c>
      <c r="AU202" s="154" t="s">
        <v>79</v>
      </c>
      <c r="AY202" s="17" t="s">
        <v>141</v>
      </c>
      <c r="BE202" s="155">
        <f>IF(N202="základní",J202,0)</f>
        <v>0</v>
      </c>
      <c r="BF202" s="155">
        <f>IF(N202="snížená",J202,0)</f>
        <v>0</v>
      </c>
      <c r="BG202" s="155">
        <f>IF(N202="zákl. přenesená",J202,0)</f>
        <v>0</v>
      </c>
      <c r="BH202" s="155">
        <f>IF(N202="sníž. přenesená",J202,0)</f>
        <v>0</v>
      </c>
      <c r="BI202" s="155">
        <f>IF(N202="nulová",J202,0)</f>
        <v>0</v>
      </c>
      <c r="BJ202" s="17" t="s">
        <v>77</v>
      </c>
      <c r="BK202" s="155">
        <f>ROUND(I202*H202,2)</f>
        <v>0</v>
      </c>
      <c r="BL202" s="17" t="s">
        <v>227</v>
      </c>
      <c r="BM202" s="154" t="s">
        <v>554</v>
      </c>
    </row>
    <row r="203" spans="1:65" s="2" customFormat="1" ht="33" customHeight="1">
      <c r="A203" s="32"/>
      <c r="B203" s="142"/>
      <c r="C203" s="143" t="s">
        <v>353</v>
      </c>
      <c r="D203" s="143" t="s">
        <v>144</v>
      </c>
      <c r="E203" s="144" t="s">
        <v>366</v>
      </c>
      <c r="F203" s="145" t="s">
        <v>367</v>
      </c>
      <c r="G203" s="146" t="s">
        <v>147</v>
      </c>
      <c r="H203" s="147">
        <v>46.94</v>
      </c>
      <c r="I203" s="148"/>
      <c r="J203" s="149">
        <f>ROUND(I203*H203,2)</f>
        <v>0</v>
      </c>
      <c r="K203" s="145" t="s">
        <v>148</v>
      </c>
      <c r="L203" s="33"/>
      <c r="M203" s="150" t="s">
        <v>1</v>
      </c>
      <c r="N203" s="151" t="s">
        <v>34</v>
      </c>
      <c r="O203" s="58"/>
      <c r="P203" s="152">
        <f>O203*H203</f>
        <v>0</v>
      </c>
      <c r="Q203" s="152">
        <v>6.0000000000000001E-3</v>
      </c>
      <c r="R203" s="152">
        <f>Q203*H203</f>
        <v>0.28164</v>
      </c>
      <c r="S203" s="152">
        <v>0</v>
      </c>
      <c r="T203" s="152">
        <f>S203*H203</f>
        <v>0</v>
      </c>
      <c r="U203" s="153" t="s">
        <v>1</v>
      </c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154" t="s">
        <v>227</v>
      </c>
      <c r="AT203" s="154" t="s">
        <v>144</v>
      </c>
      <c r="AU203" s="154" t="s">
        <v>79</v>
      </c>
      <c r="AY203" s="17" t="s">
        <v>141</v>
      </c>
      <c r="BE203" s="155">
        <f>IF(N203="základní",J203,0)</f>
        <v>0</v>
      </c>
      <c r="BF203" s="155">
        <f>IF(N203="snížená",J203,0)</f>
        <v>0</v>
      </c>
      <c r="BG203" s="155">
        <f>IF(N203="zákl. přenesená",J203,0)</f>
        <v>0</v>
      </c>
      <c r="BH203" s="155">
        <f>IF(N203="sníž. přenesená",J203,0)</f>
        <v>0</v>
      </c>
      <c r="BI203" s="155">
        <f>IF(N203="nulová",J203,0)</f>
        <v>0</v>
      </c>
      <c r="BJ203" s="17" t="s">
        <v>77</v>
      </c>
      <c r="BK203" s="155">
        <f>ROUND(I203*H203,2)</f>
        <v>0</v>
      </c>
      <c r="BL203" s="17" t="s">
        <v>227</v>
      </c>
      <c r="BM203" s="154" t="s">
        <v>555</v>
      </c>
    </row>
    <row r="204" spans="1:65" s="14" customFormat="1">
      <c r="B204" s="164"/>
      <c r="D204" s="157" t="s">
        <v>151</v>
      </c>
      <c r="E204" s="165" t="s">
        <v>1</v>
      </c>
      <c r="F204" s="166" t="s">
        <v>556</v>
      </c>
      <c r="H204" s="167">
        <v>46.94</v>
      </c>
      <c r="I204" s="168"/>
      <c r="L204" s="164"/>
      <c r="M204" s="169"/>
      <c r="N204" s="170"/>
      <c r="O204" s="170"/>
      <c r="P204" s="170"/>
      <c r="Q204" s="170"/>
      <c r="R204" s="170"/>
      <c r="S204" s="170"/>
      <c r="T204" s="170"/>
      <c r="U204" s="171"/>
      <c r="AT204" s="165" t="s">
        <v>151</v>
      </c>
      <c r="AU204" s="165" t="s">
        <v>79</v>
      </c>
      <c r="AV204" s="14" t="s">
        <v>79</v>
      </c>
      <c r="AW204" s="14" t="s">
        <v>26</v>
      </c>
      <c r="AX204" s="14" t="s">
        <v>77</v>
      </c>
      <c r="AY204" s="165" t="s">
        <v>141</v>
      </c>
    </row>
    <row r="205" spans="1:65" s="2" customFormat="1" ht="16.5" customHeight="1">
      <c r="A205" s="32"/>
      <c r="B205" s="142"/>
      <c r="C205" s="172" t="s">
        <v>357</v>
      </c>
      <c r="D205" s="172" t="s">
        <v>172</v>
      </c>
      <c r="E205" s="173" t="s">
        <v>370</v>
      </c>
      <c r="F205" s="174" t="s">
        <v>371</v>
      </c>
      <c r="G205" s="175" t="s">
        <v>147</v>
      </c>
      <c r="H205" s="176">
        <v>51.634</v>
      </c>
      <c r="I205" s="177"/>
      <c r="J205" s="178">
        <f>ROUND(I205*H205,2)</f>
        <v>0</v>
      </c>
      <c r="K205" s="174" t="s">
        <v>148</v>
      </c>
      <c r="L205" s="179"/>
      <c r="M205" s="180" t="s">
        <v>1</v>
      </c>
      <c r="N205" s="181" t="s">
        <v>34</v>
      </c>
      <c r="O205" s="58"/>
      <c r="P205" s="152">
        <f>O205*H205</f>
        <v>0</v>
      </c>
      <c r="Q205" s="152">
        <v>1.18E-2</v>
      </c>
      <c r="R205" s="152">
        <f>Q205*H205</f>
        <v>0.60928119999999997</v>
      </c>
      <c r="S205" s="152">
        <v>0</v>
      </c>
      <c r="T205" s="152">
        <f>S205*H205</f>
        <v>0</v>
      </c>
      <c r="U205" s="153" t="s">
        <v>1</v>
      </c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154" t="s">
        <v>239</v>
      </c>
      <c r="AT205" s="154" t="s">
        <v>172</v>
      </c>
      <c r="AU205" s="154" t="s">
        <v>79</v>
      </c>
      <c r="AY205" s="17" t="s">
        <v>141</v>
      </c>
      <c r="BE205" s="155">
        <f>IF(N205="základní",J205,0)</f>
        <v>0</v>
      </c>
      <c r="BF205" s="155">
        <f>IF(N205="snížená",J205,0)</f>
        <v>0</v>
      </c>
      <c r="BG205" s="155">
        <f>IF(N205="zákl. přenesená",J205,0)</f>
        <v>0</v>
      </c>
      <c r="BH205" s="155">
        <f>IF(N205="sníž. přenesená",J205,0)</f>
        <v>0</v>
      </c>
      <c r="BI205" s="155">
        <f>IF(N205="nulová",J205,0)</f>
        <v>0</v>
      </c>
      <c r="BJ205" s="17" t="s">
        <v>77</v>
      </c>
      <c r="BK205" s="155">
        <f>ROUND(I205*H205,2)</f>
        <v>0</v>
      </c>
      <c r="BL205" s="17" t="s">
        <v>227</v>
      </c>
      <c r="BM205" s="154" t="s">
        <v>557</v>
      </c>
    </row>
    <row r="206" spans="1:65" s="14" customFormat="1">
      <c r="B206" s="164"/>
      <c r="D206" s="157" t="s">
        <v>151</v>
      </c>
      <c r="F206" s="166" t="s">
        <v>558</v>
      </c>
      <c r="H206" s="167">
        <v>51.634</v>
      </c>
      <c r="I206" s="168"/>
      <c r="L206" s="164"/>
      <c r="M206" s="169"/>
      <c r="N206" s="170"/>
      <c r="O206" s="170"/>
      <c r="P206" s="170"/>
      <c r="Q206" s="170"/>
      <c r="R206" s="170"/>
      <c r="S206" s="170"/>
      <c r="T206" s="170"/>
      <c r="U206" s="171"/>
      <c r="AT206" s="165" t="s">
        <v>151</v>
      </c>
      <c r="AU206" s="165" t="s">
        <v>79</v>
      </c>
      <c r="AV206" s="14" t="s">
        <v>79</v>
      </c>
      <c r="AW206" s="14" t="s">
        <v>3</v>
      </c>
      <c r="AX206" s="14" t="s">
        <v>77</v>
      </c>
      <c r="AY206" s="165" t="s">
        <v>141</v>
      </c>
    </row>
    <row r="207" spans="1:65" s="2" customFormat="1" ht="24.2" customHeight="1">
      <c r="A207" s="32"/>
      <c r="B207" s="142"/>
      <c r="C207" s="143" t="s">
        <v>361</v>
      </c>
      <c r="D207" s="143" t="s">
        <v>144</v>
      </c>
      <c r="E207" s="144" t="s">
        <v>375</v>
      </c>
      <c r="F207" s="145" t="s">
        <v>376</v>
      </c>
      <c r="G207" s="146" t="s">
        <v>147</v>
      </c>
      <c r="H207" s="147">
        <v>4</v>
      </c>
      <c r="I207" s="148"/>
      <c r="J207" s="149">
        <f>ROUND(I207*H207,2)</f>
        <v>0</v>
      </c>
      <c r="K207" s="145" t="s">
        <v>148</v>
      </c>
      <c r="L207" s="33"/>
      <c r="M207" s="150" t="s">
        <v>1</v>
      </c>
      <c r="N207" s="151" t="s">
        <v>34</v>
      </c>
      <c r="O207" s="58"/>
      <c r="P207" s="152">
        <f>O207*H207</f>
        <v>0</v>
      </c>
      <c r="Q207" s="152">
        <v>6.3000000000000003E-4</v>
      </c>
      <c r="R207" s="152">
        <f>Q207*H207</f>
        <v>2.5200000000000001E-3</v>
      </c>
      <c r="S207" s="152">
        <v>0</v>
      </c>
      <c r="T207" s="152">
        <f>S207*H207</f>
        <v>0</v>
      </c>
      <c r="U207" s="153" t="s">
        <v>1</v>
      </c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154" t="s">
        <v>227</v>
      </c>
      <c r="AT207" s="154" t="s">
        <v>144</v>
      </c>
      <c r="AU207" s="154" t="s">
        <v>79</v>
      </c>
      <c r="AY207" s="17" t="s">
        <v>141</v>
      </c>
      <c r="BE207" s="155">
        <f>IF(N207="základní",J207,0)</f>
        <v>0</v>
      </c>
      <c r="BF207" s="155">
        <f>IF(N207="snížená",J207,0)</f>
        <v>0</v>
      </c>
      <c r="BG207" s="155">
        <f>IF(N207="zákl. přenesená",J207,0)</f>
        <v>0</v>
      </c>
      <c r="BH207" s="155">
        <f>IF(N207="sníž. přenesená",J207,0)</f>
        <v>0</v>
      </c>
      <c r="BI207" s="155">
        <f>IF(N207="nulová",J207,0)</f>
        <v>0</v>
      </c>
      <c r="BJ207" s="17" t="s">
        <v>77</v>
      </c>
      <c r="BK207" s="155">
        <f>ROUND(I207*H207,2)</f>
        <v>0</v>
      </c>
      <c r="BL207" s="17" t="s">
        <v>227</v>
      </c>
      <c r="BM207" s="154" t="s">
        <v>559</v>
      </c>
    </row>
    <row r="208" spans="1:65" s="13" customFormat="1">
      <c r="B208" s="156"/>
      <c r="D208" s="157" t="s">
        <v>151</v>
      </c>
      <c r="E208" s="158" t="s">
        <v>1</v>
      </c>
      <c r="F208" s="159" t="s">
        <v>378</v>
      </c>
      <c r="H208" s="158" t="s">
        <v>1</v>
      </c>
      <c r="I208" s="160"/>
      <c r="L208" s="156"/>
      <c r="M208" s="161"/>
      <c r="N208" s="162"/>
      <c r="O208" s="162"/>
      <c r="P208" s="162"/>
      <c r="Q208" s="162"/>
      <c r="R208" s="162"/>
      <c r="S208" s="162"/>
      <c r="T208" s="162"/>
      <c r="U208" s="163"/>
      <c r="AT208" s="158" t="s">
        <v>151</v>
      </c>
      <c r="AU208" s="158" t="s">
        <v>79</v>
      </c>
      <c r="AV208" s="13" t="s">
        <v>77</v>
      </c>
      <c r="AW208" s="13" t="s">
        <v>26</v>
      </c>
      <c r="AX208" s="13" t="s">
        <v>69</v>
      </c>
      <c r="AY208" s="158" t="s">
        <v>141</v>
      </c>
    </row>
    <row r="209" spans="1:65" s="14" customFormat="1">
      <c r="B209" s="164"/>
      <c r="D209" s="157" t="s">
        <v>151</v>
      </c>
      <c r="E209" s="165" t="s">
        <v>1</v>
      </c>
      <c r="F209" s="166" t="s">
        <v>379</v>
      </c>
      <c r="H209" s="167">
        <v>4</v>
      </c>
      <c r="I209" s="168"/>
      <c r="L209" s="164"/>
      <c r="M209" s="169"/>
      <c r="N209" s="170"/>
      <c r="O209" s="170"/>
      <c r="P209" s="170"/>
      <c r="Q209" s="170"/>
      <c r="R209" s="170"/>
      <c r="S209" s="170"/>
      <c r="T209" s="170"/>
      <c r="U209" s="171"/>
      <c r="AT209" s="165" t="s">
        <v>151</v>
      </c>
      <c r="AU209" s="165" t="s">
        <v>79</v>
      </c>
      <c r="AV209" s="14" t="s">
        <v>79</v>
      </c>
      <c r="AW209" s="14" t="s">
        <v>26</v>
      </c>
      <c r="AX209" s="14" t="s">
        <v>77</v>
      </c>
      <c r="AY209" s="165" t="s">
        <v>141</v>
      </c>
    </row>
    <row r="210" spans="1:65" s="2" customFormat="1" ht="24.2" customHeight="1">
      <c r="A210" s="32"/>
      <c r="B210" s="142"/>
      <c r="C210" s="172" t="s">
        <v>365</v>
      </c>
      <c r="D210" s="172" t="s">
        <v>172</v>
      </c>
      <c r="E210" s="173" t="s">
        <v>381</v>
      </c>
      <c r="F210" s="174" t="s">
        <v>382</v>
      </c>
      <c r="G210" s="175" t="s">
        <v>147</v>
      </c>
      <c r="H210" s="176">
        <v>4</v>
      </c>
      <c r="I210" s="177"/>
      <c r="J210" s="178">
        <f>ROUND(I210*H210,2)</f>
        <v>0</v>
      </c>
      <c r="K210" s="174" t="s">
        <v>148</v>
      </c>
      <c r="L210" s="179"/>
      <c r="M210" s="180" t="s">
        <v>1</v>
      </c>
      <c r="N210" s="181" t="s">
        <v>34</v>
      </c>
      <c r="O210" s="58"/>
      <c r="P210" s="152">
        <f>O210*H210</f>
        <v>0</v>
      </c>
      <c r="Q210" s="152">
        <v>7.4999999999999997E-3</v>
      </c>
      <c r="R210" s="152">
        <f>Q210*H210</f>
        <v>0.03</v>
      </c>
      <c r="S210" s="152">
        <v>0</v>
      </c>
      <c r="T210" s="152">
        <f>S210*H210</f>
        <v>0</v>
      </c>
      <c r="U210" s="153" t="s">
        <v>1</v>
      </c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R210" s="154" t="s">
        <v>239</v>
      </c>
      <c r="AT210" s="154" t="s">
        <v>172</v>
      </c>
      <c r="AU210" s="154" t="s">
        <v>79</v>
      </c>
      <c r="AY210" s="17" t="s">
        <v>141</v>
      </c>
      <c r="BE210" s="155">
        <f>IF(N210="základní",J210,0)</f>
        <v>0</v>
      </c>
      <c r="BF210" s="155">
        <f>IF(N210="snížená",J210,0)</f>
        <v>0</v>
      </c>
      <c r="BG210" s="155">
        <f>IF(N210="zákl. přenesená",J210,0)</f>
        <v>0</v>
      </c>
      <c r="BH210" s="155">
        <f>IF(N210="sníž. přenesená",J210,0)</f>
        <v>0</v>
      </c>
      <c r="BI210" s="155">
        <f>IF(N210="nulová",J210,0)</f>
        <v>0</v>
      </c>
      <c r="BJ210" s="17" t="s">
        <v>77</v>
      </c>
      <c r="BK210" s="155">
        <f>ROUND(I210*H210,2)</f>
        <v>0</v>
      </c>
      <c r="BL210" s="17" t="s">
        <v>227</v>
      </c>
      <c r="BM210" s="154" t="s">
        <v>560</v>
      </c>
    </row>
    <row r="211" spans="1:65" s="2" customFormat="1" ht="24.2" customHeight="1">
      <c r="A211" s="32"/>
      <c r="B211" s="142"/>
      <c r="C211" s="143" t="s">
        <v>369</v>
      </c>
      <c r="D211" s="143" t="s">
        <v>144</v>
      </c>
      <c r="E211" s="144" t="s">
        <v>385</v>
      </c>
      <c r="F211" s="145" t="s">
        <v>386</v>
      </c>
      <c r="G211" s="146" t="s">
        <v>147</v>
      </c>
      <c r="H211" s="147">
        <v>46.94</v>
      </c>
      <c r="I211" s="148"/>
      <c r="J211" s="149">
        <f>ROUND(I211*H211,2)</f>
        <v>0</v>
      </c>
      <c r="K211" s="145" t="s">
        <v>148</v>
      </c>
      <c r="L211" s="33"/>
      <c r="M211" s="150" t="s">
        <v>1</v>
      </c>
      <c r="N211" s="151" t="s">
        <v>34</v>
      </c>
      <c r="O211" s="58"/>
      <c r="P211" s="152">
        <f>O211*H211</f>
        <v>0</v>
      </c>
      <c r="Q211" s="152">
        <v>5.0000000000000002E-5</v>
      </c>
      <c r="R211" s="152">
        <f>Q211*H211</f>
        <v>2.3470000000000001E-3</v>
      </c>
      <c r="S211" s="152">
        <v>0</v>
      </c>
      <c r="T211" s="152">
        <f>S211*H211</f>
        <v>0</v>
      </c>
      <c r="U211" s="153" t="s">
        <v>1</v>
      </c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R211" s="154" t="s">
        <v>227</v>
      </c>
      <c r="AT211" s="154" t="s">
        <v>144</v>
      </c>
      <c r="AU211" s="154" t="s">
        <v>79</v>
      </c>
      <c r="AY211" s="17" t="s">
        <v>141</v>
      </c>
      <c r="BE211" s="155">
        <f>IF(N211="základní",J211,0)</f>
        <v>0</v>
      </c>
      <c r="BF211" s="155">
        <f>IF(N211="snížená",J211,0)</f>
        <v>0</v>
      </c>
      <c r="BG211" s="155">
        <f>IF(N211="zákl. přenesená",J211,0)</f>
        <v>0</v>
      </c>
      <c r="BH211" s="155">
        <f>IF(N211="sníž. přenesená",J211,0)</f>
        <v>0</v>
      </c>
      <c r="BI211" s="155">
        <f>IF(N211="nulová",J211,0)</f>
        <v>0</v>
      </c>
      <c r="BJ211" s="17" t="s">
        <v>77</v>
      </c>
      <c r="BK211" s="155">
        <f>ROUND(I211*H211,2)</f>
        <v>0</v>
      </c>
      <c r="BL211" s="17" t="s">
        <v>227</v>
      </c>
      <c r="BM211" s="154" t="s">
        <v>561</v>
      </c>
    </row>
    <row r="212" spans="1:65" s="2" customFormat="1" ht="16.5" customHeight="1">
      <c r="A212" s="32"/>
      <c r="B212" s="142"/>
      <c r="C212" s="143" t="s">
        <v>374</v>
      </c>
      <c r="D212" s="143" t="s">
        <v>144</v>
      </c>
      <c r="E212" s="144" t="s">
        <v>389</v>
      </c>
      <c r="F212" s="145" t="s">
        <v>340</v>
      </c>
      <c r="G212" s="146" t="s">
        <v>181</v>
      </c>
      <c r="H212" s="147">
        <v>1</v>
      </c>
      <c r="I212" s="148"/>
      <c r="J212" s="149">
        <f>ROUND(I212*H212,2)</f>
        <v>0</v>
      </c>
      <c r="K212" s="145" t="s">
        <v>1</v>
      </c>
      <c r="L212" s="33"/>
      <c r="M212" s="150" t="s">
        <v>1</v>
      </c>
      <c r="N212" s="151" t="s">
        <v>34</v>
      </c>
      <c r="O212" s="58"/>
      <c r="P212" s="152">
        <f>O212*H212</f>
        <v>0</v>
      </c>
      <c r="Q212" s="152">
        <v>3.0000000000000001E-5</v>
      </c>
      <c r="R212" s="152">
        <f>Q212*H212</f>
        <v>3.0000000000000001E-5</v>
      </c>
      <c r="S212" s="152">
        <v>0</v>
      </c>
      <c r="T212" s="152">
        <f>S212*H212</f>
        <v>0</v>
      </c>
      <c r="U212" s="153" t="s">
        <v>1</v>
      </c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154" t="s">
        <v>227</v>
      </c>
      <c r="AT212" s="154" t="s">
        <v>144</v>
      </c>
      <c r="AU212" s="154" t="s">
        <v>79</v>
      </c>
      <c r="AY212" s="17" t="s">
        <v>141</v>
      </c>
      <c r="BE212" s="155">
        <f>IF(N212="základní",J212,0)</f>
        <v>0</v>
      </c>
      <c r="BF212" s="155">
        <f>IF(N212="snížená",J212,0)</f>
        <v>0</v>
      </c>
      <c r="BG212" s="155">
        <f>IF(N212="zákl. přenesená",J212,0)</f>
        <v>0</v>
      </c>
      <c r="BH212" s="155">
        <f>IF(N212="sníž. přenesená",J212,0)</f>
        <v>0</v>
      </c>
      <c r="BI212" s="155">
        <f>IF(N212="nulová",J212,0)</f>
        <v>0</v>
      </c>
      <c r="BJ212" s="17" t="s">
        <v>77</v>
      </c>
      <c r="BK212" s="155">
        <f>ROUND(I212*H212,2)</f>
        <v>0</v>
      </c>
      <c r="BL212" s="17" t="s">
        <v>227</v>
      </c>
      <c r="BM212" s="154" t="s">
        <v>562</v>
      </c>
    </row>
    <row r="213" spans="1:65" s="2" customFormat="1" ht="24.2" customHeight="1">
      <c r="A213" s="32"/>
      <c r="B213" s="142"/>
      <c r="C213" s="143" t="s">
        <v>380</v>
      </c>
      <c r="D213" s="143" t="s">
        <v>144</v>
      </c>
      <c r="E213" s="144" t="s">
        <v>392</v>
      </c>
      <c r="F213" s="145" t="s">
        <v>393</v>
      </c>
      <c r="G213" s="146" t="s">
        <v>349</v>
      </c>
      <c r="H213" s="182"/>
      <c r="I213" s="148"/>
      <c r="J213" s="149">
        <f>ROUND(I213*H213,2)</f>
        <v>0</v>
      </c>
      <c r="K213" s="145" t="s">
        <v>148</v>
      </c>
      <c r="L213" s="33"/>
      <c r="M213" s="150" t="s">
        <v>1</v>
      </c>
      <c r="N213" s="151" t="s">
        <v>34</v>
      </c>
      <c r="O213" s="58"/>
      <c r="P213" s="152">
        <f>O213*H213</f>
        <v>0</v>
      </c>
      <c r="Q213" s="152">
        <v>0</v>
      </c>
      <c r="R213" s="152">
        <f>Q213*H213</f>
        <v>0</v>
      </c>
      <c r="S213" s="152">
        <v>0</v>
      </c>
      <c r="T213" s="152">
        <f>S213*H213</f>
        <v>0</v>
      </c>
      <c r="U213" s="153" t="s">
        <v>1</v>
      </c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154" t="s">
        <v>227</v>
      </c>
      <c r="AT213" s="154" t="s">
        <v>144</v>
      </c>
      <c r="AU213" s="154" t="s">
        <v>79</v>
      </c>
      <c r="AY213" s="17" t="s">
        <v>141</v>
      </c>
      <c r="BE213" s="155">
        <f>IF(N213="základní",J213,0)</f>
        <v>0</v>
      </c>
      <c r="BF213" s="155">
        <f>IF(N213="snížená",J213,0)</f>
        <v>0</v>
      </c>
      <c r="BG213" s="155">
        <f>IF(N213="zákl. přenesená",J213,0)</f>
        <v>0</v>
      </c>
      <c r="BH213" s="155">
        <f>IF(N213="sníž. přenesená",J213,0)</f>
        <v>0</v>
      </c>
      <c r="BI213" s="155">
        <f>IF(N213="nulová",J213,0)</f>
        <v>0</v>
      </c>
      <c r="BJ213" s="17" t="s">
        <v>77</v>
      </c>
      <c r="BK213" s="155">
        <f>ROUND(I213*H213,2)</f>
        <v>0</v>
      </c>
      <c r="BL213" s="17" t="s">
        <v>227</v>
      </c>
      <c r="BM213" s="154" t="s">
        <v>563</v>
      </c>
    </row>
    <row r="214" spans="1:65" s="12" customFormat="1" ht="22.9" customHeight="1">
      <c r="B214" s="129"/>
      <c r="D214" s="130" t="s">
        <v>68</v>
      </c>
      <c r="E214" s="140" t="s">
        <v>395</v>
      </c>
      <c r="F214" s="140" t="s">
        <v>396</v>
      </c>
      <c r="I214" s="132"/>
      <c r="J214" s="141">
        <f>BK214</f>
        <v>0</v>
      </c>
      <c r="L214" s="129"/>
      <c r="M214" s="134"/>
      <c r="N214" s="135"/>
      <c r="O214" s="135"/>
      <c r="P214" s="136">
        <f>SUM(P215:P222)</f>
        <v>0</v>
      </c>
      <c r="Q214" s="135"/>
      <c r="R214" s="136">
        <f>SUM(R215:R222)</f>
        <v>2.0159999999999996E-3</v>
      </c>
      <c r="S214" s="135"/>
      <c r="T214" s="136">
        <f>SUM(T215:T222)</f>
        <v>0</v>
      </c>
      <c r="U214" s="137"/>
      <c r="AR214" s="130" t="s">
        <v>79</v>
      </c>
      <c r="AT214" s="138" t="s">
        <v>68</v>
      </c>
      <c r="AU214" s="138" t="s">
        <v>77</v>
      </c>
      <c r="AY214" s="130" t="s">
        <v>141</v>
      </c>
      <c r="BK214" s="139">
        <f>SUM(BK215:BK222)</f>
        <v>0</v>
      </c>
    </row>
    <row r="215" spans="1:65" s="2" customFormat="1" ht="24.2" customHeight="1">
      <c r="A215" s="32"/>
      <c r="B215" s="142"/>
      <c r="C215" s="143" t="s">
        <v>384</v>
      </c>
      <c r="D215" s="143" t="s">
        <v>144</v>
      </c>
      <c r="E215" s="144" t="s">
        <v>398</v>
      </c>
      <c r="F215" s="145" t="s">
        <v>399</v>
      </c>
      <c r="G215" s="146" t="s">
        <v>147</v>
      </c>
      <c r="H215" s="147">
        <v>5.76</v>
      </c>
      <c r="I215" s="148"/>
      <c r="J215" s="149">
        <f>ROUND(I215*H215,2)</f>
        <v>0</v>
      </c>
      <c r="K215" s="145" t="s">
        <v>148</v>
      </c>
      <c r="L215" s="33"/>
      <c r="M215" s="150" t="s">
        <v>1</v>
      </c>
      <c r="N215" s="151" t="s">
        <v>34</v>
      </c>
      <c r="O215" s="58"/>
      <c r="P215" s="152">
        <f>O215*H215</f>
        <v>0</v>
      </c>
      <c r="Q215" s="152">
        <v>6.9999999999999994E-5</v>
      </c>
      <c r="R215" s="152">
        <f>Q215*H215</f>
        <v>4.0319999999999993E-4</v>
      </c>
      <c r="S215" s="152">
        <v>0</v>
      </c>
      <c r="T215" s="152">
        <f>S215*H215</f>
        <v>0</v>
      </c>
      <c r="U215" s="153" t="s">
        <v>1</v>
      </c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R215" s="154" t="s">
        <v>227</v>
      </c>
      <c r="AT215" s="154" t="s">
        <v>144</v>
      </c>
      <c r="AU215" s="154" t="s">
        <v>79</v>
      </c>
      <c r="AY215" s="17" t="s">
        <v>141</v>
      </c>
      <c r="BE215" s="155">
        <f>IF(N215="základní",J215,0)</f>
        <v>0</v>
      </c>
      <c r="BF215" s="155">
        <f>IF(N215="snížená",J215,0)</f>
        <v>0</v>
      </c>
      <c r="BG215" s="155">
        <f>IF(N215="zákl. přenesená",J215,0)</f>
        <v>0</v>
      </c>
      <c r="BH215" s="155">
        <f>IF(N215="sníž. přenesená",J215,0)</f>
        <v>0</v>
      </c>
      <c r="BI215" s="155">
        <f>IF(N215="nulová",J215,0)</f>
        <v>0</v>
      </c>
      <c r="BJ215" s="17" t="s">
        <v>77</v>
      </c>
      <c r="BK215" s="155">
        <f>ROUND(I215*H215,2)</f>
        <v>0</v>
      </c>
      <c r="BL215" s="17" t="s">
        <v>227</v>
      </c>
      <c r="BM215" s="154" t="s">
        <v>564</v>
      </c>
    </row>
    <row r="216" spans="1:65" s="2" customFormat="1" ht="24.2" customHeight="1">
      <c r="A216" s="32"/>
      <c r="B216" s="142"/>
      <c r="C216" s="143" t="s">
        <v>388</v>
      </c>
      <c r="D216" s="143" t="s">
        <v>144</v>
      </c>
      <c r="E216" s="144" t="s">
        <v>402</v>
      </c>
      <c r="F216" s="145" t="s">
        <v>403</v>
      </c>
      <c r="G216" s="146" t="s">
        <v>147</v>
      </c>
      <c r="H216" s="147">
        <v>5.76</v>
      </c>
      <c r="I216" s="148"/>
      <c r="J216" s="149">
        <f>ROUND(I216*H216,2)</f>
        <v>0</v>
      </c>
      <c r="K216" s="145" t="s">
        <v>148</v>
      </c>
      <c r="L216" s="33"/>
      <c r="M216" s="150" t="s">
        <v>1</v>
      </c>
      <c r="N216" s="151" t="s">
        <v>34</v>
      </c>
      <c r="O216" s="58"/>
      <c r="P216" s="152">
        <f>O216*H216</f>
        <v>0</v>
      </c>
      <c r="Q216" s="152">
        <v>2.0000000000000002E-5</v>
      </c>
      <c r="R216" s="152">
        <f>Q216*H216</f>
        <v>1.1520000000000001E-4</v>
      </c>
      <c r="S216" s="152">
        <v>0</v>
      </c>
      <c r="T216" s="152">
        <f>S216*H216</f>
        <v>0</v>
      </c>
      <c r="U216" s="153" t="s">
        <v>1</v>
      </c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R216" s="154" t="s">
        <v>227</v>
      </c>
      <c r="AT216" s="154" t="s">
        <v>144</v>
      </c>
      <c r="AU216" s="154" t="s">
        <v>79</v>
      </c>
      <c r="AY216" s="17" t="s">
        <v>141</v>
      </c>
      <c r="BE216" s="155">
        <f>IF(N216="základní",J216,0)</f>
        <v>0</v>
      </c>
      <c r="BF216" s="155">
        <f>IF(N216="snížená",J216,0)</f>
        <v>0</v>
      </c>
      <c r="BG216" s="155">
        <f>IF(N216="zákl. přenesená",J216,0)</f>
        <v>0</v>
      </c>
      <c r="BH216" s="155">
        <f>IF(N216="sníž. přenesená",J216,0)</f>
        <v>0</v>
      </c>
      <c r="BI216" s="155">
        <f>IF(N216="nulová",J216,0)</f>
        <v>0</v>
      </c>
      <c r="BJ216" s="17" t="s">
        <v>77</v>
      </c>
      <c r="BK216" s="155">
        <f>ROUND(I216*H216,2)</f>
        <v>0</v>
      </c>
      <c r="BL216" s="17" t="s">
        <v>227</v>
      </c>
      <c r="BM216" s="154" t="s">
        <v>565</v>
      </c>
    </row>
    <row r="217" spans="1:65" s="13" customFormat="1">
      <c r="B217" s="156"/>
      <c r="D217" s="157" t="s">
        <v>151</v>
      </c>
      <c r="E217" s="158" t="s">
        <v>1</v>
      </c>
      <c r="F217" s="159" t="s">
        <v>378</v>
      </c>
      <c r="H217" s="158" t="s">
        <v>1</v>
      </c>
      <c r="I217" s="160"/>
      <c r="L217" s="156"/>
      <c r="M217" s="161"/>
      <c r="N217" s="162"/>
      <c r="O217" s="162"/>
      <c r="P217" s="162"/>
      <c r="Q217" s="162"/>
      <c r="R217" s="162"/>
      <c r="S217" s="162"/>
      <c r="T217" s="162"/>
      <c r="U217" s="163"/>
      <c r="AT217" s="158" t="s">
        <v>151</v>
      </c>
      <c r="AU217" s="158" t="s">
        <v>79</v>
      </c>
      <c r="AV217" s="13" t="s">
        <v>77</v>
      </c>
      <c r="AW217" s="13" t="s">
        <v>26</v>
      </c>
      <c r="AX217" s="13" t="s">
        <v>69</v>
      </c>
      <c r="AY217" s="158" t="s">
        <v>141</v>
      </c>
    </row>
    <row r="218" spans="1:65" s="14" customFormat="1">
      <c r="B218" s="164"/>
      <c r="D218" s="157" t="s">
        <v>151</v>
      </c>
      <c r="E218" s="165" t="s">
        <v>1</v>
      </c>
      <c r="F218" s="166" t="s">
        <v>405</v>
      </c>
      <c r="H218" s="167">
        <v>5.76</v>
      </c>
      <c r="I218" s="168"/>
      <c r="L218" s="164"/>
      <c r="M218" s="169"/>
      <c r="N218" s="170"/>
      <c r="O218" s="170"/>
      <c r="P218" s="170"/>
      <c r="Q218" s="170"/>
      <c r="R218" s="170"/>
      <c r="S218" s="170"/>
      <c r="T218" s="170"/>
      <c r="U218" s="171"/>
      <c r="AT218" s="165" t="s">
        <v>151</v>
      </c>
      <c r="AU218" s="165" t="s">
        <v>79</v>
      </c>
      <c r="AV218" s="14" t="s">
        <v>79</v>
      </c>
      <c r="AW218" s="14" t="s">
        <v>26</v>
      </c>
      <c r="AX218" s="14" t="s">
        <v>77</v>
      </c>
      <c r="AY218" s="165" t="s">
        <v>141</v>
      </c>
    </row>
    <row r="219" spans="1:65" s="2" customFormat="1" ht="24.2" customHeight="1">
      <c r="A219" s="32"/>
      <c r="B219" s="142"/>
      <c r="C219" s="143" t="s">
        <v>391</v>
      </c>
      <c r="D219" s="143" t="s">
        <v>144</v>
      </c>
      <c r="E219" s="144" t="s">
        <v>407</v>
      </c>
      <c r="F219" s="145" t="s">
        <v>408</v>
      </c>
      <c r="G219" s="146" t="s">
        <v>147</v>
      </c>
      <c r="H219" s="147">
        <v>5.76</v>
      </c>
      <c r="I219" s="148"/>
      <c r="J219" s="149">
        <f>ROUND(I219*H219,2)</f>
        <v>0</v>
      </c>
      <c r="K219" s="145" t="s">
        <v>148</v>
      </c>
      <c r="L219" s="33"/>
      <c r="M219" s="150" t="s">
        <v>1</v>
      </c>
      <c r="N219" s="151" t="s">
        <v>34</v>
      </c>
      <c r="O219" s="58"/>
      <c r="P219" s="152">
        <f>O219*H219</f>
        <v>0</v>
      </c>
      <c r="Q219" s="152">
        <v>1.3999999999999999E-4</v>
      </c>
      <c r="R219" s="152">
        <f>Q219*H219</f>
        <v>8.0639999999999987E-4</v>
      </c>
      <c r="S219" s="152">
        <v>0</v>
      </c>
      <c r="T219" s="152">
        <f>S219*H219</f>
        <v>0</v>
      </c>
      <c r="U219" s="153" t="s">
        <v>1</v>
      </c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R219" s="154" t="s">
        <v>227</v>
      </c>
      <c r="AT219" s="154" t="s">
        <v>144</v>
      </c>
      <c r="AU219" s="154" t="s">
        <v>79</v>
      </c>
      <c r="AY219" s="17" t="s">
        <v>141</v>
      </c>
      <c r="BE219" s="155">
        <f>IF(N219="základní",J219,0)</f>
        <v>0</v>
      </c>
      <c r="BF219" s="155">
        <f>IF(N219="snížená",J219,0)</f>
        <v>0</v>
      </c>
      <c r="BG219" s="155">
        <f>IF(N219="zákl. přenesená",J219,0)</f>
        <v>0</v>
      </c>
      <c r="BH219" s="155">
        <f>IF(N219="sníž. přenesená",J219,0)</f>
        <v>0</v>
      </c>
      <c r="BI219" s="155">
        <f>IF(N219="nulová",J219,0)</f>
        <v>0</v>
      </c>
      <c r="BJ219" s="17" t="s">
        <v>77</v>
      </c>
      <c r="BK219" s="155">
        <f>ROUND(I219*H219,2)</f>
        <v>0</v>
      </c>
      <c r="BL219" s="17" t="s">
        <v>227</v>
      </c>
      <c r="BM219" s="154" t="s">
        <v>566</v>
      </c>
    </row>
    <row r="220" spans="1:65" s="2" customFormat="1" ht="24.2" customHeight="1">
      <c r="A220" s="32"/>
      <c r="B220" s="142"/>
      <c r="C220" s="143" t="s">
        <v>397</v>
      </c>
      <c r="D220" s="143" t="s">
        <v>144</v>
      </c>
      <c r="E220" s="144" t="s">
        <v>411</v>
      </c>
      <c r="F220" s="145" t="s">
        <v>412</v>
      </c>
      <c r="G220" s="146" t="s">
        <v>147</v>
      </c>
      <c r="H220" s="147">
        <v>5.76</v>
      </c>
      <c r="I220" s="148"/>
      <c r="J220" s="149">
        <f>ROUND(I220*H220,2)</f>
        <v>0</v>
      </c>
      <c r="K220" s="145" t="s">
        <v>148</v>
      </c>
      <c r="L220" s="33"/>
      <c r="M220" s="150" t="s">
        <v>1</v>
      </c>
      <c r="N220" s="151" t="s">
        <v>34</v>
      </c>
      <c r="O220" s="58"/>
      <c r="P220" s="152">
        <f>O220*H220</f>
        <v>0</v>
      </c>
      <c r="Q220" s="152">
        <v>1.2E-4</v>
      </c>
      <c r="R220" s="152">
        <f>Q220*H220</f>
        <v>6.912E-4</v>
      </c>
      <c r="S220" s="152">
        <v>0</v>
      </c>
      <c r="T220" s="152">
        <f>S220*H220</f>
        <v>0</v>
      </c>
      <c r="U220" s="153" t="s">
        <v>1</v>
      </c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R220" s="154" t="s">
        <v>227</v>
      </c>
      <c r="AT220" s="154" t="s">
        <v>144</v>
      </c>
      <c r="AU220" s="154" t="s">
        <v>79</v>
      </c>
      <c r="AY220" s="17" t="s">
        <v>141</v>
      </c>
      <c r="BE220" s="155">
        <f>IF(N220="základní",J220,0)</f>
        <v>0</v>
      </c>
      <c r="BF220" s="155">
        <f>IF(N220="snížená",J220,0)</f>
        <v>0</v>
      </c>
      <c r="BG220" s="155">
        <f>IF(N220="zákl. přenesená",J220,0)</f>
        <v>0</v>
      </c>
      <c r="BH220" s="155">
        <f>IF(N220="sníž. přenesená",J220,0)</f>
        <v>0</v>
      </c>
      <c r="BI220" s="155">
        <f>IF(N220="nulová",J220,0)</f>
        <v>0</v>
      </c>
      <c r="BJ220" s="17" t="s">
        <v>77</v>
      </c>
      <c r="BK220" s="155">
        <f>ROUND(I220*H220,2)</f>
        <v>0</v>
      </c>
      <c r="BL220" s="17" t="s">
        <v>227</v>
      </c>
      <c r="BM220" s="154" t="s">
        <v>567</v>
      </c>
    </row>
    <row r="221" spans="1:65" s="13" customFormat="1">
      <c r="B221" s="156"/>
      <c r="D221" s="157" t="s">
        <v>151</v>
      </c>
      <c r="E221" s="158" t="s">
        <v>1</v>
      </c>
      <c r="F221" s="159" t="s">
        <v>378</v>
      </c>
      <c r="H221" s="158" t="s">
        <v>1</v>
      </c>
      <c r="I221" s="160"/>
      <c r="L221" s="156"/>
      <c r="M221" s="161"/>
      <c r="N221" s="162"/>
      <c r="O221" s="162"/>
      <c r="P221" s="162"/>
      <c r="Q221" s="162"/>
      <c r="R221" s="162"/>
      <c r="S221" s="162"/>
      <c r="T221" s="162"/>
      <c r="U221" s="163"/>
      <c r="AT221" s="158" t="s">
        <v>151</v>
      </c>
      <c r="AU221" s="158" t="s">
        <v>79</v>
      </c>
      <c r="AV221" s="13" t="s">
        <v>77</v>
      </c>
      <c r="AW221" s="13" t="s">
        <v>26</v>
      </c>
      <c r="AX221" s="13" t="s">
        <v>69</v>
      </c>
      <c r="AY221" s="158" t="s">
        <v>141</v>
      </c>
    </row>
    <row r="222" spans="1:65" s="14" customFormat="1">
      <c r="B222" s="164"/>
      <c r="D222" s="157" t="s">
        <v>151</v>
      </c>
      <c r="E222" s="165" t="s">
        <v>1</v>
      </c>
      <c r="F222" s="166" t="s">
        <v>405</v>
      </c>
      <c r="H222" s="167">
        <v>5.76</v>
      </c>
      <c r="I222" s="168"/>
      <c r="L222" s="164"/>
      <c r="M222" s="169"/>
      <c r="N222" s="170"/>
      <c r="O222" s="170"/>
      <c r="P222" s="170"/>
      <c r="Q222" s="170"/>
      <c r="R222" s="170"/>
      <c r="S222" s="170"/>
      <c r="T222" s="170"/>
      <c r="U222" s="171"/>
      <c r="AT222" s="165" t="s">
        <v>151</v>
      </c>
      <c r="AU222" s="165" t="s">
        <v>79</v>
      </c>
      <c r="AV222" s="14" t="s">
        <v>79</v>
      </c>
      <c r="AW222" s="14" t="s">
        <v>26</v>
      </c>
      <c r="AX222" s="14" t="s">
        <v>77</v>
      </c>
      <c r="AY222" s="165" t="s">
        <v>141</v>
      </c>
    </row>
    <row r="223" spans="1:65" s="12" customFormat="1" ht="22.9" customHeight="1">
      <c r="B223" s="129"/>
      <c r="D223" s="130" t="s">
        <v>68</v>
      </c>
      <c r="E223" s="140" t="s">
        <v>414</v>
      </c>
      <c r="F223" s="140" t="s">
        <v>415</v>
      </c>
      <c r="I223" s="132"/>
      <c r="J223" s="141">
        <f>BK223</f>
        <v>0</v>
      </c>
      <c r="L223" s="129"/>
      <c r="M223" s="134"/>
      <c r="N223" s="135"/>
      <c r="O223" s="135"/>
      <c r="P223" s="136">
        <f>SUM(P224:P230)</f>
        <v>0</v>
      </c>
      <c r="Q223" s="135"/>
      <c r="R223" s="136">
        <f>SUM(R224:R230)</f>
        <v>4.2573600000000003E-2</v>
      </c>
      <c r="S223" s="135"/>
      <c r="T223" s="136">
        <f>SUM(T224:T230)</f>
        <v>9.0396000000000001E-3</v>
      </c>
      <c r="U223" s="137"/>
      <c r="AR223" s="130" t="s">
        <v>79</v>
      </c>
      <c r="AT223" s="138" t="s">
        <v>68</v>
      </c>
      <c r="AU223" s="138" t="s">
        <v>77</v>
      </c>
      <c r="AY223" s="130" t="s">
        <v>141</v>
      </c>
      <c r="BK223" s="139">
        <f>SUM(BK224:BK230)</f>
        <v>0</v>
      </c>
    </row>
    <row r="224" spans="1:65" s="2" customFormat="1" ht="16.5" customHeight="1">
      <c r="A224" s="32"/>
      <c r="B224" s="142"/>
      <c r="C224" s="143" t="s">
        <v>401</v>
      </c>
      <c r="D224" s="143" t="s">
        <v>144</v>
      </c>
      <c r="E224" s="144" t="s">
        <v>417</v>
      </c>
      <c r="F224" s="145" t="s">
        <v>418</v>
      </c>
      <c r="G224" s="146" t="s">
        <v>147</v>
      </c>
      <c r="H224" s="147">
        <v>29.16</v>
      </c>
      <c r="I224" s="148"/>
      <c r="J224" s="149">
        <f>ROUND(I224*H224,2)</f>
        <v>0</v>
      </c>
      <c r="K224" s="145" t="s">
        <v>148</v>
      </c>
      <c r="L224" s="33"/>
      <c r="M224" s="150" t="s">
        <v>1</v>
      </c>
      <c r="N224" s="151" t="s">
        <v>34</v>
      </c>
      <c r="O224" s="58"/>
      <c r="P224" s="152">
        <f>O224*H224</f>
        <v>0</v>
      </c>
      <c r="Q224" s="152">
        <v>1E-3</v>
      </c>
      <c r="R224" s="152">
        <f>Q224*H224</f>
        <v>2.9160000000000002E-2</v>
      </c>
      <c r="S224" s="152">
        <v>3.1E-4</v>
      </c>
      <c r="T224" s="152">
        <f>S224*H224</f>
        <v>9.0396000000000001E-3</v>
      </c>
      <c r="U224" s="153" t="s">
        <v>1</v>
      </c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R224" s="154" t="s">
        <v>227</v>
      </c>
      <c r="AT224" s="154" t="s">
        <v>144</v>
      </c>
      <c r="AU224" s="154" t="s">
        <v>79</v>
      </c>
      <c r="AY224" s="17" t="s">
        <v>141</v>
      </c>
      <c r="BE224" s="155">
        <f>IF(N224="základní",J224,0)</f>
        <v>0</v>
      </c>
      <c r="BF224" s="155">
        <f>IF(N224="snížená",J224,0)</f>
        <v>0</v>
      </c>
      <c r="BG224" s="155">
        <f>IF(N224="zákl. přenesená",J224,0)</f>
        <v>0</v>
      </c>
      <c r="BH224" s="155">
        <f>IF(N224="sníž. přenesená",J224,0)</f>
        <v>0</v>
      </c>
      <c r="BI224" s="155">
        <f>IF(N224="nulová",J224,0)</f>
        <v>0</v>
      </c>
      <c r="BJ224" s="17" t="s">
        <v>77</v>
      </c>
      <c r="BK224" s="155">
        <f>ROUND(I224*H224,2)</f>
        <v>0</v>
      </c>
      <c r="BL224" s="17" t="s">
        <v>227</v>
      </c>
      <c r="BM224" s="154" t="s">
        <v>568</v>
      </c>
    </row>
    <row r="225" spans="1:65" s="14" customFormat="1">
      <c r="B225" s="164"/>
      <c r="D225" s="157" t="s">
        <v>151</v>
      </c>
      <c r="E225" s="165" t="s">
        <v>1</v>
      </c>
      <c r="F225" s="166" t="s">
        <v>569</v>
      </c>
      <c r="H225" s="167">
        <v>29.16</v>
      </c>
      <c r="I225" s="168"/>
      <c r="L225" s="164"/>
      <c r="M225" s="169"/>
      <c r="N225" s="170"/>
      <c r="O225" s="170"/>
      <c r="P225" s="170"/>
      <c r="Q225" s="170"/>
      <c r="R225" s="170"/>
      <c r="S225" s="170"/>
      <c r="T225" s="170"/>
      <c r="U225" s="171"/>
      <c r="AT225" s="165" t="s">
        <v>151</v>
      </c>
      <c r="AU225" s="165" t="s">
        <v>79</v>
      </c>
      <c r="AV225" s="14" t="s">
        <v>79</v>
      </c>
      <c r="AW225" s="14" t="s">
        <v>26</v>
      </c>
      <c r="AX225" s="14" t="s">
        <v>77</v>
      </c>
      <c r="AY225" s="165" t="s">
        <v>141</v>
      </c>
    </row>
    <row r="226" spans="1:65" s="2" customFormat="1" ht="24.2" customHeight="1">
      <c r="A226" s="32"/>
      <c r="B226" s="142"/>
      <c r="C226" s="143" t="s">
        <v>406</v>
      </c>
      <c r="D226" s="143" t="s">
        <v>144</v>
      </c>
      <c r="E226" s="144" t="s">
        <v>422</v>
      </c>
      <c r="F226" s="145" t="s">
        <v>423</v>
      </c>
      <c r="G226" s="146" t="s">
        <v>147</v>
      </c>
      <c r="H226" s="147">
        <v>29.16</v>
      </c>
      <c r="I226" s="148"/>
      <c r="J226" s="149">
        <f>ROUND(I226*H226,2)</f>
        <v>0</v>
      </c>
      <c r="K226" s="145" t="s">
        <v>148</v>
      </c>
      <c r="L226" s="33"/>
      <c r="M226" s="150" t="s">
        <v>1</v>
      </c>
      <c r="N226" s="151" t="s">
        <v>34</v>
      </c>
      <c r="O226" s="58"/>
      <c r="P226" s="152">
        <f>O226*H226</f>
        <v>0</v>
      </c>
      <c r="Q226" s="152">
        <v>0</v>
      </c>
      <c r="R226" s="152">
        <f>Q226*H226</f>
        <v>0</v>
      </c>
      <c r="S226" s="152">
        <v>0</v>
      </c>
      <c r="T226" s="152">
        <f>S226*H226</f>
        <v>0</v>
      </c>
      <c r="U226" s="153" t="s">
        <v>1</v>
      </c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R226" s="154" t="s">
        <v>227</v>
      </c>
      <c r="AT226" s="154" t="s">
        <v>144</v>
      </c>
      <c r="AU226" s="154" t="s">
        <v>79</v>
      </c>
      <c r="AY226" s="17" t="s">
        <v>141</v>
      </c>
      <c r="BE226" s="155">
        <f>IF(N226="základní",J226,0)</f>
        <v>0</v>
      </c>
      <c r="BF226" s="155">
        <f>IF(N226="snížená",J226,0)</f>
        <v>0</v>
      </c>
      <c r="BG226" s="155">
        <f>IF(N226="zákl. přenesená",J226,0)</f>
        <v>0</v>
      </c>
      <c r="BH226" s="155">
        <f>IF(N226="sníž. přenesená",J226,0)</f>
        <v>0</v>
      </c>
      <c r="BI226" s="155">
        <f>IF(N226="nulová",J226,0)</f>
        <v>0</v>
      </c>
      <c r="BJ226" s="17" t="s">
        <v>77</v>
      </c>
      <c r="BK226" s="155">
        <f>ROUND(I226*H226,2)</f>
        <v>0</v>
      </c>
      <c r="BL226" s="17" t="s">
        <v>227</v>
      </c>
      <c r="BM226" s="154" t="s">
        <v>570</v>
      </c>
    </row>
    <row r="227" spans="1:65" s="2" customFormat="1" ht="24.2" customHeight="1">
      <c r="A227" s="32"/>
      <c r="B227" s="142"/>
      <c r="C227" s="143" t="s">
        <v>410</v>
      </c>
      <c r="D227" s="143" t="s">
        <v>144</v>
      </c>
      <c r="E227" s="144" t="s">
        <v>426</v>
      </c>
      <c r="F227" s="145" t="s">
        <v>427</v>
      </c>
      <c r="G227" s="146" t="s">
        <v>147</v>
      </c>
      <c r="H227" s="147">
        <v>29.16</v>
      </c>
      <c r="I227" s="148"/>
      <c r="J227" s="149">
        <f>ROUND(I227*H227,2)</f>
        <v>0</v>
      </c>
      <c r="K227" s="145" t="s">
        <v>148</v>
      </c>
      <c r="L227" s="33"/>
      <c r="M227" s="150" t="s">
        <v>1</v>
      </c>
      <c r="N227" s="151" t="s">
        <v>34</v>
      </c>
      <c r="O227" s="58"/>
      <c r="P227" s="152">
        <f>O227*H227</f>
        <v>0</v>
      </c>
      <c r="Q227" s="152">
        <v>2.0000000000000001E-4</v>
      </c>
      <c r="R227" s="152">
        <f>Q227*H227</f>
        <v>5.8320000000000004E-3</v>
      </c>
      <c r="S227" s="152">
        <v>0</v>
      </c>
      <c r="T227" s="152">
        <f>S227*H227</f>
        <v>0</v>
      </c>
      <c r="U227" s="153" t="s">
        <v>1</v>
      </c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R227" s="154" t="s">
        <v>227</v>
      </c>
      <c r="AT227" s="154" t="s">
        <v>144</v>
      </c>
      <c r="AU227" s="154" t="s">
        <v>79</v>
      </c>
      <c r="AY227" s="17" t="s">
        <v>141</v>
      </c>
      <c r="BE227" s="155">
        <f>IF(N227="základní",J227,0)</f>
        <v>0</v>
      </c>
      <c r="BF227" s="155">
        <f>IF(N227="snížená",J227,0)</f>
        <v>0</v>
      </c>
      <c r="BG227" s="155">
        <f>IF(N227="zákl. přenesená",J227,0)</f>
        <v>0</v>
      </c>
      <c r="BH227" s="155">
        <f>IF(N227="sníž. přenesená",J227,0)</f>
        <v>0</v>
      </c>
      <c r="BI227" s="155">
        <f>IF(N227="nulová",J227,0)</f>
        <v>0</v>
      </c>
      <c r="BJ227" s="17" t="s">
        <v>77</v>
      </c>
      <c r="BK227" s="155">
        <f>ROUND(I227*H227,2)</f>
        <v>0</v>
      </c>
      <c r="BL227" s="17" t="s">
        <v>227</v>
      </c>
      <c r="BM227" s="154" t="s">
        <v>571</v>
      </c>
    </row>
    <row r="228" spans="1:65" s="13" customFormat="1">
      <c r="B228" s="156"/>
      <c r="D228" s="157" t="s">
        <v>151</v>
      </c>
      <c r="E228" s="158" t="s">
        <v>1</v>
      </c>
      <c r="F228" s="159" t="s">
        <v>429</v>
      </c>
      <c r="H228" s="158" t="s">
        <v>1</v>
      </c>
      <c r="I228" s="160"/>
      <c r="L228" s="156"/>
      <c r="M228" s="161"/>
      <c r="N228" s="162"/>
      <c r="O228" s="162"/>
      <c r="P228" s="162"/>
      <c r="Q228" s="162"/>
      <c r="R228" s="162"/>
      <c r="S228" s="162"/>
      <c r="T228" s="162"/>
      <c r="U228" s="163"/>
      <c r="AT228" s="158" t="s">
        <v>151</v>
      </c>
      <c r="AU228" s="158" t="s">
        <v>79</v>
      </c>
      <c r="AV228" s="13" t="s">
        <v>77</v>
      </c>
      <c r="AW228" s="13" t="s">
        <v>26</v>
      </c>
      <c r="AX228" s="13" t="s">
        <v>69</v>
      </c>
      <c r="AY228" s="158" t="s">
        <v>141</v>
      </c>
    </row>
    <row r="229" spans="1:65" s="14" customFormat="1">
      <c r="B229" s="164"/>
      <c r="D229" s="157" t="s">
        <v>151</v>
      </c>
      <c r="E229" s="165" t="s">
        <v>1</v>
      </c>
      <c r="F229" s="166" t="s">
        <v>569</v>
      </c>
      <c r="H229" s="167">
        <v>29.16</v>
      </c>
      <c r="I229" s="168"/>
      <c r="L229" s="164"/>
      <c r="M229" s="169"/>
      <c r="N229" s="170"/>
      <c r="O229" s="170"/>
      <c r="P229" s="170"/>
      <c r="Q229" s="170"/>
      <c r="R229" s="170"/>
      <c r="S229" s="170"/>
      <c r="T229" s="170"/>
      <c r="U229" s="171"/>
      <c r="AT229" s="165" t="s">
        <v>151</v>
      </c>
      <c r="AU229" s="165" t="s">
        <v>79</v>
      </c>
      <c r="AV229" s="14" t="s">
        <v>79</v>
      </c>
      <c r="AW229" s="14" t="s">
        <v>26</v>
      </c>
      <c r="AX229" s="14" t="s">
        <v>77</v>
      </c>
      <c r="AY229" s="165" t="s">
        <v>141</v>
      </c>
    </row>
    <row r="230" spans="1:65" s="2" customFormat="1" ht="33" customHeight="1">
      <c r="A230" s="32"/>
      <c r="B230" s="142"/>
      <c r="C230" s="143" t="s">
        <v>416</v>
      </c>
      <c r="D230" s="143" t="s">
        <v>144</v>
      </c>
      <c r="E230" s="144" t="s">
        <v>431</v>
      </c>
      <c r="F230" s="145" t="s">
        <v>432</v>
      </c>
      <c r="G230" s="146" t="s">
        <v>147</v>
      </c>
      <c r="H230" s="147">
        <v>29.16</v>
      </c>
      <c r="I230" s="148"/>
      <c r="J230" s="149">
        <f>ROUND(I230*H230,2)</f>
        <v>0</v>
      </c>
      <c r="K230" s="145" t="s">
        <v>148</v>
      </c>
      <c r="L230" s="33"/>
      <c r="M230" s="183" t="s">
        <v>1</v>
      </c>
      <c r="N230" s="184" t="s">
        <v>34</v>
      </c>
      <c r="O230" s="185"/>
      <c r="P230" s="186">
        <f>O230*H230</f>
        <v>0</v>
      </c>
      <c r="Q230" s="186">
        <v>2.5999999999999998E-4</v>
      </c>
      <c r="R230" s="186">
        <f>Q230*H230</f>
        <v>7.5815999999999991E-3</v>
      </c>
      <c r="S230" s="186">
        <v>0</v>
      </c>
      <c r="T230" s="186">
        <f>S230*H230</f>
        <v>0</v>
      </c>
      <c r="U230" s="187" t="s">
        <v>1</v>
      </c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R230" s="154" t="s">
        <v>227</v>
      </c>
      <c r="AT230" s="154" t="s">
        <v>144</v>
      </c>
      <c r="AU230" s="154" t="s">
        <v>79</v>
      </c>
      <c r="AY230" s="17" t="s">
        <v>141</v>
      </c>
      <c r="BE230" s="155">
        <f>IF(N230="základní",J230,0)</f>
        <v>0</v>
      </c>
      <c r="BF230" s="155">
        <f>IF(N230="snížená",J230,0)</f>
        <v>0</v>
      </c>
      <c r="BG230" s="155">
        <f>IF(N230="zákl. přenesená",J230,0)</f>
        <v>0</v>
      </c>
      <c r="BH230" s="155">
        <f>IF(N230="sníž. přenesená",J230,0)</f>
        <v>0</v>
      </c>
      <c r="BI230" s="155">
        <f>IF(N230="nulová",J230,0)</f>
        <v>0</v>
      </c>
      <c r="BJ230" s="17" t="s">
        <v>77</v>
      </c>
      <c r="BK230" s="155">
        <f>ROUND(I230*H230,2)</f>
        <v>0</v>
      </c>
      <c r="BL230" s="17" t="s">
        <v>227</v>
      </c>
      <c r="BM230" s="154" t="s">
        <v>572</v>
      </c>
    </row>
    <row r="231" spans="1:65" s="2" customFormat="1" ht="6.95" customHeight="1">
      <c r="A231" s="32"/>
      <c r="B231" s="47"/>
      <c r="C231" s="48"/>
      <c r="D231" s="48"/>
      <c r="E231" s="48"/>
      <c r="F231" s="48"/>
      <c r="G231" s="48"/>
      <c r="H231" s="48"/>
      <c r="I231" s="48"/>
      <c r="J231" s="48"/>
      <c r="K231" s="48"/>
      <c r="L231" s="33"/>
      <c r="M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</row>
  </sheetData>
  <autoFilter ref="C131:K230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76" fitToHeight="100" orientation="portrait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31"/>
  <sheetViews>
    <sheetView showGridLines="0" workbookViewId="0">
      <selection activeCell="F130" sqref="F130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1" width="14.16406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0" t="s">
        <v>5</v>
      </c>
      <c r="M2" s="231"/>
      <c r="N2" s="231"/>
      <c r="O2" s="231"/>
      <c r="P2" s="231"/>
      <c r="Q2" s="231"/>
      <c r="R2" s="231"/>
      <c r="S2" s="231"/>
      <c r="T2" s="231"/>
      <c r="U2" s="231"/>
      <c r="V2" s="231"/>
      <c r="AT2" s="17" t="s">
        <v>88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79</v>
      </c>
    </row>
    <row r="4" spans="1:46" s="1" customFormat="1" ht="24.95" customHeight="1">
      <c r="B4" s="20"/>
      <c r="D4" s="21" t="s">
        <v>101</v>
      </c>
      <c r="L4" s="20"/>
      <c r="M4" s="93" t="s">
        <v>9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948</v>
      </c>
      <c r="L6" s="20"/>
    </row>
    <row r="7" spans="1:46" s="1" customFormat="1" ht="16.5" customHeight="1">
      <c r="B7" s="20"/>
      <c r="E7" s="245" t="str">
        <f>'Rekapitulace stavby'!K6</f>
        <v>GJN - oprava výměnou - žákovské soc.zařízení</v>
      </c>
      <c r="F7" s="246"/>
      <c r="G7" s="246"/>
      <c r="H7" s="246"/>
      <c r="L7" s="20"/>
    </row>
    <row r="8" spans="1:46" s="2" customFormat="1" ht="12" customHeight="1">
      <c r="A8" s="32"/>
      <c r="B8" s="33"/>
      <c r="C8" s="32"/>
      <c r="D8" s="27" t="s">
        <v>102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24" t="s">
        <v>573</v>
      </c>
      <c r="F9" s="244"/>
      <c r="G9" s="244"/>
      <c r="H9" s="244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15</v>
      </c>
      <c r="E11" s="32"/>
      <c r="F11" s="25" t="s">
        <v>1</v>
      </c>
      <c r="G11" s="32"/>
      <c r="H11" s="32"/>
      <c r="I11" s="27" t="s">
        <v>16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17</v>
      </c>
      <c r="E12" s="32"/>
      <c r="F12" s="25" t="s">
        <v>18</v>
      </c>
      <c r="G12" s="32"/>
      <c r="H12" s="32"/>
      <c r="I12" s="27" t="s">
        <v>19</v>
      </c>
      <c r="J12" s="197" t="str">
        <f>'Rekapitulace stavby'!AN8</f>
        <v>Vyplň údaj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20</v>
      </c>
      <c r="E14" s="32"/>
      <c r="F14" s="201" t="str">
        <f>'Rekapitulace stavby'!K10</f>
        <v>Gymnázium Jana Nerudy, škola hl. m. Prahy, Hellichova 3, 118 00 Praha 1</v>
      </c>
      <c r="G14" s="32"/>
      <c r="H14" s="32"/>
      <c r="I14" s="27" t="s">
        <v>21</v>
      </c>
      <c r="J14" s="25" t="str">
        <f>IF('Rekapitulace stavby'!AN10="","",'Rekapitulace stavby'!AN10)</f>
        <v>708 72 767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tr">
        <f>IF('Rekapitulace stavby'!E11="","",'Rekapitulace stavby'!E11)</f>
        <v xml:space="preserve"> </v>
      </c>
      <c r="F15" s="32"/>
      <c r="G15" s="32"/>
      <c r="H15" s="32"/>
      <c r="I15" s="27" t="s">
        <v>22</v>
      </c>
      <c r="J15" s="25" t="str">
        <f>IF('Rekapitulace stavby'!AN11="","",'Rekapitulace stavby'!AN11)</f>
        <v/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23</v>
      </c>
      <c r="E17" s="32"/>
      <c r="F17" s="32"/>
      <c r="G17" s="32"/>
      <c r="H17" s="32"/>
      <c r="I17" s="27" t="s">
        <v>21</v>
      </c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47" t="str">
        <f>'Rekapitulace stavby'!E14</f>
        <v>Vyplň údaj</v>
      </c>
      <c r="F18" s="239"/>
      <c r="G18" s="239"/>
      <c r="H18" s="239"/>
      <c r="I18" s="27" t="s">
        <v>22</v>
      </c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25</v>
      </c>
      <c r="E20" s="32"/>
      <c r="F20" s="32"/>
      <c r="G20" s="32"/>
      <c r="H20" s="32"/>
      <c r="I20" s="27" t="s">
        <v>21</v>
      </c>
      <c r="J20" s="25" t="str">
        <f>IF('Rekapitulace stavby'!AN16="","",'Rekapitulace stavby'!AN16)</f>
        <v/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tr">
        <f>IF('Rekapitulace stavby'!E17="","",'Rekapitulace stavby'!E17)</f>
        <v xml:space="preserve"> </v>
      </c>
      <c r="F21" s="32"/>
      <c r="G21" s="32"/>
      <c r="H21" s="32"/>
      <c r="I21" s="27" t="s">
        <v>22</v>
      </c>
      <c r="J21" s="25" t="str">
        <f>IF('Rekapitulace stavby'!AN17="","",'Rekapitulace stavby'!AN17)</f>
        <v/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27</v>
      </c>
      <c r="E23" s="32"/>
      <c r="F23" s="32"/>
      <c r="G23" s="32"/>
      <c r="H23" s="32"/>
      <c r="I23" s="27" t="s">
        <v>21</v>
      </c>
      <c r="J23" s="25" t="str">
        <f>IF('Rekapitulace stavby'!AN19="","",'Rekapitulace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IF('Rekapitulace stavby'!E20="","",'Rekapitulace stavby'!E20)</f>
        <v xml:space="preserve"> </v>
      </c>
      <c r="F24" s="32"/>
      <c r="G24" s="32"/>
      <c r="H24" s="32"/>
      <c r="I24" s="27" t="s">
        <v>22</v>
      </c>
      <c r="J24" s="25" t="str">
        <f>IF('Rekapitulace stavby'!AN20="","",'Rekapitulace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28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4"/>
      <c r="B27" s="95"/>
      <c r="C27" s="94"/>
      <c r="D27" s="94"/>
      <c r="E27" s="243" t="s">
        <v>1</v>
      </c>
      <c r="F27" s="243"/>
      <c r="G27" s="243"/>
      <c r="H27" s="243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97" t="s">
        <v>29</v>
      </c>
      <c r="E30" s="32"/>
      <c r="F30" s="32"/>
      <c r="G30" s="32"/>
      <c r="H30" s="32"/>
      <c r="I30" s="32"/>
      <c r="J30" s="71">
        <f>ROUND(J132,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31</v>
      </c>
      <c r="G32" s="32"/>
      <c r="H32" s="32"/>
      <c r="I32" s="36" t="s">
        <v>30</v>
      </c>
      <c r="J32" s="36" t="s">
        <v>32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98" t="s">
        <v>33</v>
      </c>
      <c r="E33" s="27" t="s">
        <v>34</v>
      </c>
      <c r="F33" s="99">
        <f>ROUND((SUM(BE132:BE230)),  2)</f>
        <v>0</v>
      </c>
      <c r="G33" s="32"/>
      <c r="H33" s="32"/>
      <c r="I33" s="100">
        <v>0.21</v>
      </c>
      <c r="J33" s="99">
        <f>ROUND(((SUM(BE132:BE230))*I33),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35</v>
      </c>
      <c r="F34" s="99">
        <f>ROUND((SUM(BF132:BF230)),  2)</f>
        <v>0</v>
      </c>
      <c r="G34" s="32"/>
      <c r="H34" s="32"/>
      <c r="I34" s="100">
        <v>0.15</v>
      </c>
      <c r="J34" s="99">
        <f>ROUND(((SUM(BF132:BF230))*I34),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36</v>
      </c>
      <c r="F35" s="99">
        <f>ROUND((SUM(BG132:BG230)),  2)</f>
        <v>0</v>
      </c>
      <c r="G35" s="32"/>
      <c r="H35" s="32"/>
      <c r="I35" s="100">
        <v>0.21</v>
      </c>
      <c r="J35" s="99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37</v>
      </c>
      <c r="F36" s="99">
        <f>ROUND((SUM(BH132:BH230)),  2)</f>
        <v>0</v>
      </c>
      <c r="G36" s="32"/>
      <c r="H36" s="32"/>
      <c r="I36" s="100">
        <v>0.15</v>
      </c>
      <c r="J36" s="99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38</v>
      </c>
      <c r="F37" s="99">
        <f>ROUND((SUM(BI132:BI230)),  2)</f>
        <v>0</v>
      </c>
      <c r="G37" s="32"/>
      <c r="H37" s="32"/>
      <c r="I37" s="100">
        <v>0</v>
      </c>
      <c r="J37" s="99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1"/>
      <c r="D39" s="102" t="s">
        <v>39</v>
      </c>
      <c r="E39" s="60"/>
      <c r="F39" s="60"/>
      <c r="G39" s="103" t="s">
        <v>40</v>
      </c>
      <c r="H39" s="104" t="s">
        <v>41</v>
      </c>
      <c r="I39" s="60"/>
      <c r="J39" s="105">
        <f>SUM(J30:J37)</f>
        <v>0</v>
      </c>
      <c r="K39" s="106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2"/>
      <c r="D50" s="43" t="s">
        <v>42</v>
      </c>
      <c r="E50" s="44"/>
      <c r="F50" s="44"/>
      <c r="G50" s="43" t="s">
        <v>43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2"/>
      <c r="B61" s="33"/>
      <c r="C61" s="32"/>
      <c r="D61" s="45" t="s">
        <v>44</v>
      </c>
      <c r="E61" s="35"/>
      <c r="F61" s="107" t="s">
        <v>45</v>
      </c>
      <c r="G61" s="45" t="s">
        <v>44</v>
      </c>
      <c r="H61" s="35"/>
      <c r="I61" s="35"/>
      <c r="J61" s="108" t="s">
        <v>45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2"/>
      <c r="B65" s="33"/>
      <c r="C65" s="32"/>
      <c r="D65" s="43" t="s">
        <v>46</v>
      </c>
      <c r="E65" s="46"/>
      <c r="F65" s="46"/>
      <c r="G65" s="43" t="s">
        <v>47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2"/>
      <c r="B76" s="33"/>
      <c r="C76" s="32"/>
      <c r="D76" s="45" t="s">
        <v>44</v>
      </c>
      <c r="E76" s="35"/>
      <c r="F76" s="107" t="s">
        <v>45</v>
      </c>
      <c r="G76" s="45" t="s">
        <v>44</v>
      </c>
      <c r="H76" s="35"/>
      <c r="I76" s="35"/>
      <c r="J76" s="108" t="s">
        <v>45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104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948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45" t="str">
        <f>E7</f>
        <v>GJN - oprava výměnou - žákovské soc.zařízení</v>
      </c>
      <c r="F85" s="246"/>
      <c r="G85" s="246"/>
      <c r="H85" s="246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102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24" t="str">
        <f>E9</f>
        <v>04 - SZ 113</v>
      </c>
      <c r="F87" s="244"/>
      <c r="G87" s="244"/>
      <c r="H87" s="244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17</v>
      </c>
      <c r="D89" s="32"/>
      <c r="E89" s="32"/>
      <c r="F89" s="25" t="str">
        <f>F12</f>
        <v xml:space="preserve"> </v>
      </c>
      <c r="G89" s="32"/>
      <c r="H89" s="32"/>
      <c r="I89" s="27" t="s">
        <v>19</v>
      </c>
      <c r="J89" s="55" t="str">
        <f>IF(J12="","",J12)</f>
        <v>Vyplň údaj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20</v>
      </c>
      <c r="D91" s="32"/>
      <c r="E91" s="32"/>
      <c r="F91" s="203" t="str">
        <f>F14</f>
        <v>Gymnázium Jana Nerudy, škola hl. m. Prahy, Hellichova 3, 118 00 Praha 1</v>
      </c>
      <c r="G91" s="32"/>
      <c r="H91" s="32"/>
      <c r="I91" s="27" t="s">
        <v>25</v>
      </c>
      <c r="J91" s="30" t="str">
        <f>E21</f>
        <v xml:space="preserve"> 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23</v>
      </c>
      <c r="D92" s="32"/>
      <c r="E92" s="32"/>
      <c r="F92" s="25" t="str">
        <f>IF(E18="","",E18)</f>
        <v>Vyplň údaj</v>
      </c>
      <c r="G92" s="32"/>
      <c r="H92" s="32"/>
      <c r="I92" s="27" t="s">
        <v>27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09" t="s">
        <v>105</v>
      </c>
      <c r="D94" s="101"/>
      <c r="E94" s="101"/>
      <c r="F94" s="101"/>
      <c r="G94" s="101"/>
      <c r="H94" s="101"/>
      <c r="I94" s="101"/>
      <c r="J94" s="110" t="s">
        <v>106</v>
      </c>
      <c r="K94" s="101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11" t="s">
        <v>107</v>
      </c>
      <c r="D96" s="32"/>
      <c r="E96" s="32"/>
      <c r="F96" s="32"/>
      <c r="G96" s="32"/>
      <c r="H96" s="32"/>
      <c r="I96" s="32"/>
      <c r="J96" s="71">
        <f>J132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108</v>
      </c>
    </row>
    <row r="97" spans="2:12" s="9" customFormat="1" ht="24.95" customHeight="1">
      <c r="B97" s="112"/>
      <c r="D97" s="113" t="s">
        <v>109</v>
      </c>
      <c r="E97" s="114"/>
      <c r="F97" s="114"/>
      <c r="G97" s="114"/>
      <c r="H97" s="114"/>
      <c r="I97" s="114"/>
      <c r="J97" s="115">
        <f>J133</f>
        <v>0</v>
      </c>
      <c r="L97" s="112"/>
    </row>
    <row r="98" spans="2:12" s="10" customFormat="1" ht="19.899999999999999" customHeight="1">
      <c r="B98" s="116"/>
      <c r="D98" s="117" t="s">
        <v>110</v>
      </c>
      <c r="E98" s="118"/>
      <c r="F98" s="118"/>
      <c r="G98" s="118"/>
      <c r="H98" s="118"/>
      <c r="I98" s="118"/>
      <c r="J98" s="119">
        <f>J134</f>
        <v>0</v>
      </c>
      <c r="L98" s="116"/>
    </row>
    <row r="99" spans="2:12" s="10" customFormat="1" ht="19.899999999999999" customHeight="1">
      <c r="B99" s="116"/>
      <c r="D99" s="117" t="s">
        <v>111</v>
      </c>
      <c r="E99" s="118"/>
      <c r="F99" s="118"/>
      <c r="G99" s="118"/>
      <c r="H99" s="118"/>
      <c r="I99" s="118"/>
      <c r="J99" s="119">
        <f>J137</f>
        <v>0</v>
      </c>
      <c r="L99" s="116"/>
    </row>
    <row r="100" spans="2:12" s="10" customFormat="1" ht="19.899999999999999" customHeight="1">
      <c r="B100" s="116"/>
      <c r="D100" s="117" t="s">
        <v>112</v>
      </c>
      <c r="E100" s="118"/>
      <c r="F100" s="118"/>
      <c r="G100" s="118"/>
      <c r="H100" s="118"/>
      <c r="I100" s="118"/>
      <c r="J100" s="119">
        <f>J148</f>
        <v>0</v>
      </c>
      <c r="L100" s="116"/>
    </row>
    <row r="101" spans="2:12" s="10" customFormat="1" ht="19.899999999999999" customHeight="1">
      <c r="B101" s="116"/>
      <c r="D101" s="117" t="s">
        <v>113</v>
      </c>
      <c r="E101" s="118"/>
      <c r="F101" s="118"/>
      <c r="G101" s="118"/>
      <c r="H101" s="118"/>
      <c r="I101" s="118"/>
      <c r="J101" s="119">
        <f>J154</f>
        <v>0</v>
      </c>
      <c r="L101" s="116"/>
    </row>
    <row r="102" spans="2:12" s="10" customFormat="1" ht="19.899999999999999" customHeight="1">
      <c r="B102" s="116"/>
      <c r="D102" s="117" t="s">
        <v>114</v>
      </c>
      <c r="E102" s="118"/>
      <c r="F102" s="118"/>
      <c r="G102" s="118"/>
      <c r="H102" s="118"/>
      <c r="I102" s="118"/>
      <c r="J102" s="119">
        <f>J161</f>
        <v>0</v>
      </c>
      <c r="L102" s="116"/>
    </row>
    <row r="103" spans="2:12" s="9" customFormat="1" ht="24.95" customHeight="1">
      <c r="B103" s="112"/>
      <c r="D103" s="113" t="s">
        <v>115</v>
      </c>
      <c r="E103" s="114"/>
      <c r="F103" s="114"/>
      <c r="G103" s="114"/>
      <c r="H103" s="114"/>
      <c r="I103" s="114"/>
      <c r="J103" s="115">
        <f>J163</f>
        <v>0</v>
      </c>
      <c r="L103" s="112"/>
    </row>
    <row r="104" spans="2:12" s="10" customFormat="1" ht="19.899999999999999" customHeight="1">
      <c r="B104" s="116"/>
      <c r="D104" s="117" t="s">
        <v>116</v>
      </c>
      <c r="E104" s="118"/>
      <c r="F104" s="118"/>
      <c r="G104" s="118"/>
      <c r="H104" s="118"/>
      <c r="I104" s="118"/>
      <c r="J104" s="119">
        <f>J164</f>
        <v>0</v>
      </c>
      <c r="L104" s="116"/>
    </row>
    <row r="105" spans="2:12" s="10" customFormat="1" ht="19.899999999999999" customHeight="1">
      <c r="B105" s="116"/>
      <c r="D105" s="117" t="s">
        <v>117</v>
      </c>
      <c r="E105" s="118"/>
      <c r="F105" s="118"/>
      <c r="G105" s="118"/>
      <c r="H105" s="118"/>
      <c r="I105" s="118"/>
      <c r="J105" s="119">
        <f>J166</f>
        <v>0</v>
      </c>
      <c r="L105" s="116"/>
    </row>
    <row r="106" spans="2:12" s="10" customFormat="1" ht="19.899999999999999" customHeight="1">
      <c r="B106" s="116"/>
      <c r="D106" s="117" t="s">
        <v>118</v>
      </c>
      <c r="E106" s="118"/>
      <c r="F106" s="118"/>
      <c r="G106" s="118"/>
      <c r="H106" s="118"/>
      <c r="I106" s="118"/>
      <c r="J106" s="119">
        <f>J177</f>
        <v>0</v>
      </c>
      <c r="L106" s="116"/>
    </row>
    <row r="107" spans="2:12" s="10" customFormat="1" ht="19.899999999999999" customHeight="1">
      <c r="B107" s="116"/>
      <c r="D107" s="117" t="s">
        <v>119</v>
      </c>
      <c r="E107" s="118"/>
      <c r="F107" s="118"/>
      <c r="G107" s="118"/>
      <c r="H107" s="118"/>
      <c r="I107" s="118"/>
      <c r="J107" s="119">
        <f>J182</f>
        <v>0</v>
      </c>
      <c r="L107" s="116"/>
    </row>
    <row r="108" spans="2:12" s="10" customFormat="1" ht="19.899999999999999" customHeight="1">
      <c r="B108" s="116"/>
      <c r="D108" s="117" t="s">
        <v>120</v>
      </c>
      <c r="E108" s="118"/>
      <c r="F108" s="118"/>
      <c r="G108" s="118"/>
      <c r="H108" s="118"/>
      <c r="I108" s="118"/>
      <c r="J108" s="119">
        <f>J184</f>
        <v>0</v>
      </c>
      <c r="L108" s="116"/>
    </row>
    <row r="109" spans="2:12" s="10" customFormat="1" ht="19.899999999999999" customHeight="1">
      <c r="B109" s="116"/>
      <c r="D109" s="117" t="s">
        <v>121</v>
      </c>
      <c r="E109" s="118"/>
      <c r="F109" s="118"/>
      <c r="G109" s="118"/>
      <c r="H109" s="118"/>
      <c r="I109" s="118"/>
      <c r="J109" s="119">
        <f>J188</f>
        <v>0</v>
      </c>
      <c r="L109" s="116"/>
    </row>
    <row r="110" spans="2:12" s="10" customFormat="1" ht="19.899999999999999" customHeight="1">
      <c r="B110" s="116"/>
      <c r="D110" s="117" t="s">
        <v>122</v>
      </c>
      <c r="E110" s="118"/>
      <c r="F110" s="118"/>
      <c r="G110" s="118"/>
      <c r="H110" s="118"/>
      <c r="I110" s="118"/>
      <c r="J110" s="119">
        <f>J199</f>
        <v>0</v>
      </c>
      <c r="L110" s="116"/>
    </row>
    <row r="111" spans="2:12" s="10" customFormat="1" ht="19.899999999999999" customHeight="1">
      <c r="B111" s="116"/>
      <c r="D111" s="117" t="s">
        <v>123</v>
      </c>
      <c r="E111" s="118"/>
      <c r="F111" s="118"/>
      <c r="G111" s="118"/>
      <c r="H111" s="118"/>
      <c r="I111" s="118"/>
      <c r="J111" s="119">
        <f>J214</f>
        <v>0</v>
      </c>
      <c r="L111" s="116"/>
    </row>
    <row r="112" spans="2:12" s="10" customFormat="1" ht="19.899999999999999" customHeight="1">
      <c r="B112" s="116"/>
      <c r="D112" s="117" t="s">
        <v>124</v>
      </c>
      <c r="E112" s="118"/>
      <c r="F112" s="118"/>
      <c r="G112" s="118"/>
      <c r="H112" s="118"/>
      <c r="I112" s="118"/>
      <c r="J112" s="119">
        <f>J223</f>
        <v>0</v>
      </c>
      <c r="L112" s="116"/>
    </row>
    <row r="113" spans="1:31" s="2" customFormat="1" ht="21.75" customHeight="1">
      <c r="A113" s="32"/>
      <c r="B113" s="33"/>
      <c r="C113" s="32"/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31" s="2" customFormat="1" ht="6.95" customHeight="1">
      <c r="A114" s="32"/>
      <c r="B114" s="47"/>
      <c r="C114" s="48"/>
      <c r="D114" s="48"/>
      <c r="E114" s="48"/>
      <c r="F114" s="48"/>
      <c r="G114" s="48"/>
      <c r="H114" s="48"/>
      <c r="I114" s="48"/>
      <c r="J114" s="48"/>
      <c r="K114" s="48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8" spans="1:31" s="2" customFormat="1" ht="6.95" customHeight="1">
      <c r="A118" s="32"/>
      <c r="B118" s="49"/>
      <c r="C118" s="50"/>
      <c r="D118" s="50"/>
      <c r="E118" s="50"/>
      <c r="F118" s="50"/>
      <c r="G118" s="50"/>
      <c r="H118" s="50"/>
      <c r="I118" s="50"/>
      <c r="J118" s="50"/>
      <c r="K118" s="50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24.95" customHeight="1">
      <c r="A119" s="32"/>
      <c r="B119" s="33"/>
      <c r="C119" s="21" t="s">
        <v>125</v>
      </c>
      <c r="D119" s="32"/>
      <c r="E119" s="32"/>
      <c r="F119" s="32"/>
      <c r="G119" s="32"/>
      <c r="H119" s="32"/>
      <c r="I119" s="32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6.95" customHeight="1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2" customHeight="1">
      <c r="A121" s="32"/>
      <c r="B121" s="33"/>
      <c r="C121" s="27" t="s">
        <v>948</v>
      </c>
      <c r="D121" s="32"/>
      <c r="E121" s="32"/>
      <c r="F121" s="32"/>
      <c r="G121" s="32"/>
      <c r="H121" s="32"/>
      <c r="I121" s="32"/>
      <c r="J121" s="32"/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16.5" customHeight="1">
      <c r="A122" s="32"/>
      <c r="B122" s="33"/>
      <c r="C122" s="32"/>
      <c r="D122" s="32"/>
      <c r="E122" s="245" t="str">
        <f>E7</f>
        <v>GJN - oprava výměnou - žákovské soc.zařízení</v>
      </c>
      <c r="F122" s="246"/>
      <c r="G122" s="246"/>
      <c r="H122" s="246"/>
      <c r="I122" s="32"/>
      <c r="J122" s="32"/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102</v>
      </c>
      <c r="D123" s="32"/>
      <c r="E123" s="32"/>
      <c r="F123" s="32"/>
      <c r="G123" s="32"/>
      <c r="H123" s="32"/>
      <c r="I123" s="32"/>
      <c r="J123" s="32"/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16.5" customHeight="1">
      <c r="A124" s="32"/>
      <c r="B124" s="33"/>
      <c r="C124" s="32"/>
      <c r="D124" s="32"/>
      <c r="E124" s="224" t="str">
        <f>E9</f>
        <v>04 - SZ 113</v>
      </c>
      <c r="F124" s="244"/>
      <c r="G124" s="244"/>
      <c r="H124" s="244"/>
      <c r="I124" s="32"/>
      <c r="J124" s="32"/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6.95" customHeight="1">
      <c r="A125" s="32"/>
      <c r="B125" s="33"/>
      <c r="C125" s="32"/>
      <c r="D125" s="32"/>
      <c r="E125" s="32"/>
      <c r="F125" s="32"/>
      <c r="G125" s="32"/>
      <c r="H125" s="32"/>
      <c r="I125" s="32"/>
      <c r="J125" s="32"/>
      <c r="K125" s="32"/>
      <c r="L125" s="4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2" customHeight="1">
      <c r="A126" s="32"/>
      <c r="B126" s="33"/>
      <c r="C126" s="27" t="s">
        <v>17</v>
      </c>
      <c r="D126" s="32"/>
      <c r="E126" s="32"/>
      <c r="F126" s="25" t="str">
        <f>F12</f>
        <v xml:space="preserve"> </v>
      </c>
      <c r="G126" s="32"/>
      <c r="H126" s="32"/>
      <c r="I126" s="27" t="s">
        <v>19</v>
      </c>
      <c r="J126" s="55" t="str">
        <f>IF(J12="","",J12)</f>
        <v>Vyplň údaj</v>
      </c>
      <c r="K126" s="32"/>
      <c r="L126" s="4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6.95" customHeight="1">
      <c r="A127" s="32"/>
      <c r="B127" s="33"/>
      <c r="C127" s="32"/>
      <c r="D127" s="32"/>
      <c r="E127" s="32"/>
      <c r="F127" s="32"/>
      <c r="G127" s="32"/>
      <c r="H127" s="32"/>
      <c r="I127" s="32"/>
      <c r="J127" s="32"/>
      <c r="K127" s="32"/>
      <c r="L127" s="4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2" customFormat="1" ht="15.2" customHeight="1">
      <c r="A128" s="32"/>
      <c r="B128" s="33"/>
      <c r="C128" s="27" t="s">
        <v>20</v>
      </c>
      <c r="D128" s="32"/>
      <c r="E128" s="32"/>
      <c r="F128" s="25" t="str">
        <f>F14</f>
        <v>Gymnázium Jana Nerudy, škola hl. m. Prahy, Hellichova 3, 118 00 Praha 1</v>
      </c>
      <c r="G128" s="32"/>
      <c r="H128" s="32"/>
      <c r="I128" s="27" t="s">
        <v>25</v>
      </c>
      <c r="J128" s="30" t="str">
        <f>E21</f>
        <v xml:space="preserve"> </v>
      </c>
      <c r="K128" s="32"/>
      <c r="L128" s="4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65" s="2" customFormat="1" ht="15.2" customHeight="1">
      <c r="A129" s="32"/>
      <c r="B129" s="33"/>
      <c r="C129" s="27" t="s">
        <v>23</v>
      </c>
      <c r="D129" s="32"/>
      <c r="E129" s="32"/>
      <c r="F129" s="25" t="str">
        <f>IF(E18="","",E18)</f>
        <v>Vyplň údaj</v>
      </c>
      <c r="G129" s="32"/>
      <c r="H129" s="32"/>
      <c r="I129" s="27" t="s">
        <v>27</v>
      </c>
      <c r="J129" s="30" t="str">
        <f>E24</f>
        <v xml:space="preserve"> </v>
      </c>
      <c r="K129" s="32"/>
      <c r="L129" s="4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:65" s="2" customFormat="1" ht="10.35" customHeight="1">
      <c r="A130" s="32"/>
      <c r="B130" s="33"/>
      <c r="C130" s="32"/>
      <c r="D130" s="32"/>
      <c r="E130" s="32"/>
      <c r="F130" s="32"/>
      <c r="G130" s="32"/>
      <c r="H130" s="32"/>
      <c r="I130" s="32"/>
      <c r="J130" s="32"/>
      <c r="K130" s="32"/>
      <c r="L130" s="4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1:65" s="11" customFormat="1" ht="29.25" customHeight="1">
      <c r="A131" s="120"/>
      <c r="B131" s="121"/>
      <c r="C131" s="122" t="s">
        <v>126</v>
      </c>
      <c r="D131" s="123" t="s">
        <v>54</v>
      </c>
      <c r="E131" s="123" t="s">
        <v>50</v>
      </c>
      <c r="F131" s="123" t="s">
        <v>51</v>
      </c>
      <c r="G131" s="123" t="s">
        <v>127</v>
      </c>
      <c r="H131" s="123" t="s">
        <v>128</v>
      </c>
      <c r="I131" s="123" t="s">
        <v>129</v>
      </c>
      <c r="J131" s="123" t="s">
        <v>106</v>
      </c>
      <c r="K131" s="124" t="s">
        <v>130</v>
      </c>
      <c r="L131" s="125"/>
      <c r="M131" s="62" t="s">
        <v>1</v>
      </c>
      <c r="N131" s="63" t="s">
        <v>33</v>
      </c>
      <c r="O131" s="63" t="s">
        <v>131</v>
      </c>
      <c r="P131" s="63" t="s">
        <v>132</v>
      </c>
      <c r="Q131" s="63" t="s">
        <v>133</v>
      </c>
      <c r="R131" s="63" t="s">
        <v>134</v>
      </c>
      <c r="S131" s="63" t="s">
        <v>135</v>
      </c>
      <c r="T131" s="63" t="s">
        <v>136</v>
      </c>
      <c r="U131" s="64" t="s">
        <v>137</v>
      </c>
      <c r="V131" s="120"/>
      <c r="W131" s="120"/>
      <c r="X131" s="120"/>
      <c r="Y131" s="120"/>
      <c r="Z131" s="120"/>
      <c r="AA131" s="120"/>
      <c r="AB131" s="120"/>
      <c r="AC131" s="120"/>
      <c r="AD131" s="120"/>
      <c r="AE131" s="120"/>
    </row>
    <row r="132" spans="1:65" s="2" customFormat="1" ht="22.9" customHeight="1">
      <c r="A132" s="32"/>
      <c r="B132" s="33"/>
      <c r="C132" s="69" t="s">
        <v>138</v>
      </c>
      <c r="D132" s="32"/>
      <c r="E132" s="32"/>
      <c r="F132" s="32"/>
      <c r="G132" s="32"/>
      <c r="H132" s="32"/>
      <c r="I132" s="32"/>
      <c r="J132" s="126">
        <f>BK132</f>
        <v>0</v>
      </c>
      <c r="K132" s="32"/>
      <c r="L132" s="33"/>
      <c r="M132" s="65"/>
      <c r="N132" s="56"/>
      <c r="O132" s="66"/>
      <c r="P132" s="127">
        <f>P133+P163</f>
        <v>0</v>
      </c>
      <c r="Q132" s="66"/>
      <c r="R132" s="127">
        <f>R133+R163</f>
        <v>2.5920372999999999</v>
      </c>
      <c r="S132" s="66"/>
      <c r="T132" s="127">
        <f>T133+T163</f>
        <v>7.4235566999999998</v>
      </c>
      <c r="U132" s="67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T132" s="17" t="s">
        <v>68</v>
      </c>
      <c r="AU132" s="17" t="s">
        <v>108</v>
      </c>
      <c r="BK132" s="128">
        <f>BK133+BK163</f>
        <v>0</v>
      </c>
    </row>
    <row r="133" spans="1:65" s="12" customFormat="1" ht="25.9" customHeight="1">
      <c r="B133" s="129"/>
      <c r="D133" s="130" t="s">
        <v>68</v>
      </c>
      <c r="E133" s="131" t="s">
        <v>139</v>
      </c>
      <c r="F133" s="131" t="s">
        <v>140</v>
      </c>
      <c r="I133" s="132"/>
      <c r="J133" s="133">
        <f>BK133</f>
        <v>0</v>
      </c>
      <c r="L133" s="129"/>
      <c r="M133" s="134"/>
      <c r="N133" s="135"/>
      <c r="O133" s="135"/>
      <c r="P133" s="136">
        <f>P134+P137+P148+P154+P161</f>
        <v>0</v>
      </c>
      <c r="Q133" s="135"/>
      <c r="R133" s="136">
        <f>R134+R137+R148+R154+R161</f>
        <v>0.50390420000000002</v>
      </c>
      <c r="S133" s="135"/>
      <c r="T133" s="136">
        <f>T134+T137+T148+T154+T161</f>
        <v>7.3397299999999994</v>
      </c>
      <c r="U133" s="137"/>
      <c r="AR133" s="130" t="s">
        <v>77</v>
      </c>
      <c r="AT133" s="138" t="s">
        <v>68</v>
      </c>
      <c r="AU133" s="138" t="s">
        <v>69</v>
      </c>
      <c r="AY133" s="130" t="s">
        <v>141</v>
      </c>
      <c r="BK133" s="139">
        <f>BK134+BK137+BK148+BK154+BK161</f>
        <v>0</v>
      </c>
    </row>
    <row r="134" spans="1:65" s="12" customFormat="1" ht="22.9" customHeight="1">
      <c r="B134" s="129"/>
      <c r="D134" s="130" t="s">
        <v>68</v>
      </c>
      <c r="E134" s="140" t="s">
        <v>142</v>
      </c>
      <c r="F134" s="140" t="s">
        <v>143</v>
      </c>
      <c r="I134" s="132"/>
      <c r="J134" s="141">
        <f>BK134</f>
        <v>0</v>
      </c>
      <c r="L134" s="129"/>
      <c r="M134" s="134"/>
      <c r="N134" s="135"/>
      <c r="O134" s="135"/>
      <c r="P134" s="136">
        <f>SUM(P135:P136)</f>
        <v>0</v>
      </c>
      <c r="Q134" s="135"/>
      <c r="R134" s="136">
        <f>SUM(R135:R136)</f>
        <v>0</v>
      </c>
      <c r="S134" s="135"/>
      <c r="T134" s="136">
        <f>SUM(T135:T136)</f>
        <v>0</v>
      </c>
      <c r="U134" s="137"/>
      <c r="AR134" s="130" t="s">
        <v>77</v>
      </c>
      <c r="AT134" s="138" t="s">
        <v>68</v>
      </c>
      <c r="AU134" s="138" t="s">
        <v>77</v>
      </c>
      <c r="AY134" s="130" t="s">
        <v>141</v>
      </c>
      <c r="BK134" s="139">
        <f>SUM(BK135:BK136)</f>
        <v>0</v>
      </c>
    </row>
    <row r="135" spans="1:65" s="2" customFormat="1" ht="16.5" customHeight="1">
      <c r="A135" s="32"/>
      <c r="B135" s="142"/>
      <c r="C135" s="143" t="s">
        <v>77</v>
      </c>
      <c r="D135" s="143" t="s">
        <v>144</v>
      </c>
      <c r="E135" s="144" t="s">
        <v>145</v>
      </c>
      <c r="F135" s="145" t="s">
        <v>146</v>
      </c>
      <c r="G135" s="146" t="s">
        <v>147</v>
      </c>
      <c r="H135" s="147">
        <v>0</v>
      </c>
      <c r="I135" s="148"/>
      <c r="J135" s="149">
        <f>ROUND(I135*H135,2)</f>
        <v>0</v>
      </c>
      <c r="K135" s="145" t="s">
        <v>148</v>
      </c>
      <c r="L135" s="33"/>
      <c r="M135" s="150" t="s">
        <v>1</v>
      </c>
      <c r="N135" s="151" t="s">
        <v>34</v>
      </c>
      <c r="O135" s="58"/>
      <c r="P135" s="152">
        <f>O135*H135</f>
        <v>0</v>
      </c>
      <c r="Q135" s="152">
        <v>6.4519999999999994E-2</v>
      </c>
      <c r="R135" s="152">
        <f>Q135*H135</f>
        <v>0</v>
      </c>
      <c r="S135" s="152">
        <v>0</v>
      </c>
      <c r="T135" s="152">
        <f>S135*H135</f>
        <v>0</v>
      </c>
      <c r="U135" s="153" t="s">
        <v>1</v>
      </c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54" t="s">
        <v>149</v>
      </c>
      <c r="AT135" s="154" t="s">
        <v>144</v>
      </c>
      <c r="AU135" s="154" t="s">
        <v>79</v>
      </c>
      <c r="AY135" s="17" t="s">
        <v>141</v>
      </c>
      <c r="BE135" s="155">
        <f>IF(N135="základní",J135,0)</f>
        <v>0</v>
      </c>
      <c r="BF135" s="155">
        <f>IF(N135="snížená",J135,0)</f>
        <v>0</v>
      </c>
      <c r="BG135" s="155">
        <f>IF(N135="zákl. přenesená",J135,0)</f>
        <v>0</v>
      </c>
      <c r="BH135" s="155">
        <f>IF(N135="sníž. přenesená",J135,0)</f>
        <v>0</v>
      </c>
      <c r="BI135" s="155">
        <f>IF(N135="nulová",J135,0)</f>
        <v>0</v>
      </c>
      <c r="BJ135" s="17" t="s">
        <v>77</v>
      </c>
      <c r="BK135" s="155">
        <f>ROUND(I135*H135,2)</f>
        <v>0</v>
      </c>
      <c r="BL135" s="17" t="s">
        <v>149</v>
      </c>
      <c r="BM135" s="154" t="s">
        <v>574</v>
      </c>
    </row>
    <row r="136" spans="1:65" s="13" customFormat="1">
      <c r="B136" s="156"/>
      <c r="D136" s="157" t="s">
        <v>151</v>
      </c>
      <c r="E136" s="158" t="s">
        <v>1</v>
      </c>
      <c r="F136" s="159" t="s">
        <v>152</v>
      </c>
      <c r="H136" s="158" t="s">
        <v>1</v>
      </c>
      <c r="I136" s="160"/>
      <c r="L136" s="156"/>
      <c r="M136" s="161"/>
      <c r="N136" s="162"/>
      <c r="O136" s="162"/>
      <c r="P136" s="162"/>
      <c r="Q136" s="162"/>
      <c r="R136" s="162"/>
      <c r="S136" s="162"/>
      <c r="T136" s="162"/>
      <c r="U136" s="163"/>
      <c r="AT136" s="158" t="s">
        <v>151</v>
      </c>
      <c r="AU136" s="158" t="s">
        <v>79</v>
      </c>
      <c r="AV136" s="13" t="s">
        <v>77</v>
      </c>
      <c r="AW136" s="13" t="s">
        <v>26</v>
      </c>
      <c r="AX136" s="13" t="s">
        <v>69</v>
      </c>
      <c r="AY136" s="158" t="s">
        <v>141</v>
      </c>
    </row>
    <row r="137" spans="1:65" s="12" customFormat="1" ht="22.9" customHeight="1">
      <c r="B137" s="129"/>
      <c r="D137" s="130" t="s">
        <v>68</v>
      </c>
      <c r="E137" s="140" t="s">
        <v>153</v>
      </c>
      <c r="F137" s="140" t="s">
        <v>154</v>
      </c>
      <c r="I137" s="132"/>
      <c r="J137" s="141">
        <f>BK137</f>
        <v>0</v>
      </c>
      <c r="L137" s="129"/>
      <c r="M137" s="134"/>
      <c r="N137" s="135"/>
      <c r="O137" s="135"/>
      <c r="P137" s="136">
        <f>SUM(P138:P147)</f>
        <v>0</v>
      </c>
      <c r="Q137" s="135"/>
      <c r="R137" s="136">
        <f>SUM(R138:R147)</f>
        <v>0.50390420000000002</v>
      </c>
      <c r="S137" s="135"/>
      <c r="T137" s="136">
        <f>SUM(T138:T147)</f>
        <v>0</v>
      </c>
      <c r="U137" s="137"/>
      <c r="AR137" s="130" t="s">
        <v>77</v>
      </c>
      <c r="AT137" s="138" t="s">
        <v>68</v>
      </c>
      <c r="AU137" s="138" t="s">
        <v>77</v>
      </c>
      <c r="AY137" s="130" t="s">
        <v>141</v>
      </c>
      <c r="BK137" s="139">
        <f>SUM(BK138:BK147)</f>
        <v>0</v>
      </c>
    </row>
    <row r="138" spans="1:65" s="2" customFormat="1" ht="24.2" customHeight="1">
      <c r="A138" s="32"/>
      <c r="B138" s="142"/>
      <c r="C138" s="143" t="s">
        <v>79</v>
      </c>
      <c r="D138" s="143" t="s">
        <v>144</v>
      </c>
      <c r="E138" s="144" t="s">
        <v>155</v>
      </c>
      <c r="F138" s="145" t="s">
        <v>156</v>
      </c>
      <c r="G138" s="146" t="s">
        <v>147</v>
      </c>
      <c r="H138" s="147">
        <v>99.22</v>
      </c>
      <c r="I138" s="148"/>
      <c r="J138" s="149">
        <f>ROUND(I138*H138,2)</f>
        <v>0</v>
      </c>
      <c r="K138" s="145" t="s">
        <v>148</v>
      </c>
      <c r="L138" s="33"/>
      <c r="M138" s="150" t="s">
        <v>1</v>
      </c>
      <c r="N138" s="151" t="s">
        <v>34</v>
      </c>
      <c r="O138" s="58"/>
      <c r="P138" s="152">
        <f>O138*H138</f>
        <v>0</v>
      </c>
      <c r="Q138" s="152">
        <v>2.5999999999999998E-4</v>
      </c>
      <c r="R138" s="152">
        <f>Q138*H138</f>
        <v>2.5797199999999996E-2</v>
      </c>
      <c r="S138" s="152">
        <v>0</v>
      </c>
      <c r="T138" s="152">
        <f>S138*H138</f>
        <v>0</v>
      </c>
      <c r="U138" s="153" t="s">
        <v>1</v>
      </c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54" t="s">
        <v>149</v>
      </c>
      <c r="AT138" s="154" t="s">
        <v>144</v>
      </c>
      <c r="AU138" s="154" t="s">
        <v>79</v>
      </c>
      <c r="AY138" s="17" t="s">
        <v>141</v>
      </c>
      <c r="BE138" s="155">
        <f>IF(N138="základní",J138,0)</f>
        <v>0</v>
      </c>
      <c r="BF138" s="155">
        <f>IF(N138="snížená",J138,0)</f>
        <v>0</v>
      </c>
      <c r="BG138" s="155">
        <f>IF(N138="zákl. přenesená",J138,0)</f>
        <v>0</v>
      </c>
      <c r="BH138" s="155">
        <f>IF(N138="sníž. přenesená",J138,0)</f>
        <v>0</v>
      </c>
      <c r="BI138" s="155">
        <f>IF(N138="nulová",J138,0)</f>
        <v>0</v>
      </c>
      <c r="BJ138" s="17" t="s">
        <v>77</v>
      </c>
      <c r="BK138" s="155">
        <f>ROUND(I138*H138,2)</f>
        <v>0</v>
      </c>
      <c r="BL138" s="17" t="s">
        <v>149</v>
      </c>
      <c r="BM138" s="154" t="s">
        <v>575</v>
      </c>
    </row>
    <row r="139" spans="1:65" s="14" customFormat="1">
      <c r="B139" s="164"/>
      <c r="D139" s="157" t="s">
        <v>151</v>
      </c>
      <c r="E139" s="165" t="s">
        <v>1</v>
      </c>
      <c r="F139" s="166" t="s">
        <v>576</v>
      </c>
      <c r="H139" s="167">
        <v>99.22</v>
      </c>
      <c r="I139" s="168"/>
      <c r="L139" s="164"/>
      <c r="M139" s="169"/>
      <c r="N139" s="170"/>
      <c r="O139" s="170"/>
      <c r="P139" s="170"/>
      <c r="Q139" s="170"/>
      <c r="R139" s="170"/>
      <c r="S139" s="170"/>
      <c r="T139" s="170"/>
      <c r="U139" s="171"/>
      <c r="AT139" s="165" t="s">
        <v>151</v>
      </c>
      <c r="AU139" s="165" t="s">
        <v>79</v>
      </c>
      <c r="AV139" s="14" t="s">
        <v>79</v>
      </c>
      <c r="AW139" s="14" t="s">
        <v>26</v>
      </c>
      <c r="AX139" s="14" t="s">
        <v>77</v>
      </c>
      <c r="AY139" s="165" t="s">
        <v>141</v>
      </c>
    </row>
    <row r="140" spans="1:65" s="2" customFormat="1" ht="24.2" customHeight="1">
      <c r="A140" s="32"/>
      <c r="B140" s="142"/>
      <c r="C140" s="143" t="s">
        <v>142</v>
      </c>
      <c r="D140" s="143" t="s">
        <v>144</v>
      </c>
      <c r="E140" s="144" t="s">
        <v>159</v>
      </c>
      <c r="F140" s="145" t="s">
        <v>160</v>
      </c>
      <c r="G140" s="146" t="s">
        <v>147</v>
      </c>
      <c r="H140" s="147">
        <v>73.650000000000006</v>
      </c>
      <c r="I140" s="148"/>
      <c r="J140" s="149">
        <f>ROUND(I140*H140,2)</f>
        <v>0</v>
      </c>
      <c r="K140" s="145" t="s">
        <v>148</v>
      </c>
      <c r="L140" s="33"/>
      <c r="M140" s="150" t="s">
        <v>1</v>
      </c>
      <c r="N140" s="151" t="s">
        <v>34</v>
      </c>
      <c r="O140" s="58"/>
      <c r="P140" s="152">
        <f>O140*H140</f>
        <v>0</v>
      </c>
      <c r="Q140" s="152">
        <v>4.3800000000000002E-3</v>
      </c>
      <c r="R140" s="152">
        <f>Q140*H140</f>
        <v>0.32258700000000007</v>
      </c>
      <c r="S140" s="152">
        <v>0</v>
      </c>
      <c r="T140" s="152">
        <f>S140*H140</f>
        <v>0</v>
      </c>
      <c r="U140" s="153" t="s">
        <v>1</v>
      </c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54" t="s">
        <v>149</v>
      </c>
      <c r="AT140" s="154" t="s">
        <v>144</v>
      </c>
      <c r="AU140" s="154" t="s">
        <v>79</v>
      </c>
      <c r="AY140" s="17" t="s">
        <v>141</v>
      </c>
      <c r="BE140" s="155">
        <f>IF(N140="základní",J140,0)</f>
        <v>0</v>
      </c>
      <c r="BF140" s="155">
        <f>IF(N140="snížená",J140,0)</f>
        <v>0</v>
      </c>
      <c r="BG140" s="155">
        <f>IF(N140="zákl. přenesená",J140,0)</f>
        <v>0</v>
      </c>
      <c r="BH140" s="155">
        <f>IF(N140="sníž. přenesená",J140,0)</f>
        <v>0</v>
      </c>
      <c r="BI140" s="155">
        <f>IF(N140="nulová",J140,0)</f>
        <v>0</v>
      </c>
      <c r="BJ140" s="17" t="s">
        <v>77</v>
      </c>
      <c r="BK140" s="155">
        <f>ROUND(I140*H140,2)</f>
        <v>0</v>
      </c>
      <c r="BL140" s="17" t="s">
        <v>149</v>
      </c>
      <c r="BM140" s="154" t="s">
        <v>577</v>
      </c>
    </row>
    <row r="141" spans="1:65" s="14" customFormat="1">
      <c r="B141" s="164"/>
      <c r="D141" s="157" t="s">
        <v>151</v>
      </c>
      <c r="E141" s="165" t="s">
        <v>1</v>
      </c>
      <c r="F141" s="166" t="s">
        <v>578</v>
      </c>
      <c r="H141" s="167">
        <v>73.650000000000006</v>
      </c>
      <c r="I141" s="168"/>
      <c r="L141" s="164"/>
      <c r="M141" s="169"/>
      <c r="N141" s="170"/>
      <c r="O141" s="170"/>
      <c r="P141" s="170"/>
      <c r="Q141" s="170"/>
      <c r="R141" s="170"/>
      <c r="S141" s="170"/>
      <c r="T141" s="170"/>
      <c r="U141" s="171"/>
      <c r="AT141" s="165" t="s">
        <v>151</v>
      </c>
      <c r="AU141" s="165" t="s">
        <v>79</v>
      </c>
      <c r="AV141" s="14" t="s">
        <v>79</v>
      </c>
      <c r="AW141" s="14" t="s">
        <v>26</v>
      </c>
      <c r="AX141" s="14" t="s">
        <v>77</v>
      </c>
      <c r="AY141" s="165" t="s">
        <v>141</v>
      </c>
    </row>
    <row r="142" spans="1:65" s="2" customFormat="1" ht="24.2" customHeight="1">
      <c r="A142" s="32"/>
      <c r="B142" s="142"/>
      <c r="C142" s="143" t="s">
        <v>149</v>
      </c>
      <c r="D142" s="143" t="s">
        <v>144</v>
      </c>
      <c r="E142" s="144" t="s">
        <v>163</v>
      </c>
      <c r="F142" s="145" t="s">
        <v>164</v>
      </c>
      <c r="G142" s="146" t="s">
        <v>147</v>
      </c>
      <c r="H142" s="147">
        <v>51.14</v>
      </c>
      <c r="I142" s="148"/>
      <c r="J142" s="149">
        <f>ROUND(I142*H142,2)</f>
        <v>0</v>
      </c>
      <c r="K142" s="145" t="s">
        <v>148</v>
      </c>
      <c r="L142" s="33"/>
      <c r="M142" s="150" t="s">
        <v>1</v>
      </c>
      <c r="N142" s="151" t="s">
        <v>34</v>
      </c>
      <c r="O142" s="58"/>
      <c r="P142" s="152">
        <f>O142*H142</f>
        <v>0</v>
      </c>
      <c r="Q142" s="152">
        <v>3.0000000000000001E-3</v>
      </c>
      <c r="R142" s="152">
        <f>Q142*H142</f>
        <v>0.15342</v>
      </c>
      <c r="S142" s="152">
        <v>0</v>
      </c>
      <c r="T142" s="152">
        <f>S142*H142</f>
        <v>0</v>
      </c>
      <c r="U142" s="153" t="s">
        <v>1</v>
      </c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54" t="s">
        <v>149</v>
      </c>
      <c r="AT142" s="154" t="s">
        <v>144</v>
      </c>
      <c r="AU142" s="154" t="s">
        <v>79</v>
      </c>
      <c r="AY142" s="17" t="s">
        <v>141</v>
      </c>
      <c r="BE142" s="155">
        <f>IF(N142="základní",J142,0)</f>
        <v>0</v>
      </c>
      <c r="BF142" s="155">
        <f>IF(N142="snížená",J142,0)</f>
        <v>0</v>
      </c>
      <c r="BG142" s="155">
        <f>IF(N142="zákl. přenesená",J142,0)</f>
        <v>0</v>
      </c>
      <c r="BH142" s="155">
        <f>IF(N142="sníž. přenesená",J142,0)</f>
        <v>0</v>
      </c>
      <c r="BI142" s="155">
        <f>IF(N142="nulová",J142,0)</f>
        <v>0</v>
      </c>
      <c r="BJ142" s="17" t="s">
        <v>77</v>
      </c>
      <c r="BK142" s="155">
        <f>ROUND(I142*H142,2)</f>
        <v>0</v>
      </c>
      <c r="BL142" s="17" t="s">
        <v>149</v>
      </c>
      <c r="BM142" s="154" t="s">
        <v>579</v>
      </c>
    </row>
    <row r="143" spans="1:65" s="14" customFormat="1">
      <c r="B143" s="164"/>
      <c r="D143" s="157" t="s">
        <v>151</v>
      </c>
      <c r="E143" s="165" t="s">
        <v>1</v>
      </c>
      <c r="F143" s="166" t="s">
        <v>580</v>
      </c>
      <c r="H143" s="167">
        <v>51.14</v>
      </c>
      <c r="I143" s="168"/>
      <c r="L143" s="164"/>
      <c r="M143" s="169"/>
      <c r="N143" s="170"/>
      <c r="O143" s="170"/>
      <c r="P143" s="170"/>
      <c r="Q143" s="170"/>
      <c r="R143" s="170"/>
      <c r="S143" s="170"/>
      <c r="T143" s="170"/>
      <c r="U143" s="171"/>
      <c r="AT143" s="165" t="s">
        <v>151</v>
      </c>
      <c r="AU143" s="165" t="s">
        <v>79</v>
      </c>
      <c r="AV143" s="14" t="s">
        <v>79</v>
      </c>
      <c r="AW143" s="14" t="s">
        <v>26</v>
      </c>
      <c r="AX143" s="14" t="s">
        <v>77</v>
      </c>
      <c r="AY143" s="165" t="s">
        <v>141</v>
      </c>
    </row>
    <row r="144" spans="1:65" s="2" customFormat="1" ht="24.2" customHeight="1">
      <c r="A144" s="32"/>
      <c r="B144" s="142"/>
      <c r="C144" s="143" t="s">
        <v>167</v>
      </c>
      <c r="D144" s="143" t="s">
        <v>144</v>
      </c>
      <c r="E144" s="144" t="s">
        <v>168</v>
      </c>
      <c r="F144" s="145" t="s">
        <v>169</v>
      </c>
      <c r="G144" s="146" t="s">
        <v>170</v>
      </c>
      <c r="H144" s="147">
        <v>20</v>
      </c>
      <c r="I144" s="148"/>
      <c r="J144" s="149">
        <f>ROUND(I144*H144,2)</f>
        <v>0</v>
      </c>
      <c r="K144" s="145" t="s">
        <v>148</v>
      </c>
      <c r="L144" s="33"/>
      <c r="M144" s="150" t="s">
        <v>1</v>
      </c>
      <c r="N144" s="151" t="s">
        <v>34</v>
      </c>
      <c r="O144" s="58"/>
      <c r="P144" s="152">
        <f>O144*H144</f>
        <v>0</v>
      </c>
      <c r="Q144" s="152">
        <v>0</v>
      </c>
      <c r="R144" s="152">
        <f>Q144*H144</f>
        <v>0</v>
      </c>
      <c r="S144" s="152">
        <v>0</v>
      </c>
      <c r="T144" s="152">
        <f>S144*H144</f>
        <v>0</v>
      </c>
      <c r="U144" s="153" t="s">
        <v>1</v>
      </c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54" t="s">
        <v>149</v>
      </c>
      <c r="AT144" s="154" t="s">
        <v>144</v>
      </c>
      <c r="AU144" s="154" t="s">
        <v>79</v>
      </c>
      <c r="AY144" s="17" t="s">
        <v>141</v>
      </c>
      <c r="BE144" s="155">
        <f>IF(N144="základní",J144,0)</f>
        <v>0</v>
      </c>
      <c r="BF144" s="155">
        <f>IF(N144="snížená",J144,0)</f>
        <v>0</v>
      </c>
      <c r="BG144" s="155">
        <f>IF(N144="zákl. přenesená",J144,0)</f>
        <v>0</v>
      </c>
      <c r="BH144" s="155">
        <f>IF(N144="sníž. přenesená",J144,0)</f>
        <v>0</v>
      </c>
      <c r="BI144" s="155">
        <f>IF(N144="nulová",J144,0)</f>
        <v>0</v>
      </c>
      <c r="BJ144" s="17" t="s">
        <v>77</v>
      </c>
      <c r="BK144" s="155">
        <f>ROUND(I144*H144,2)</f>
        <v>0</v>
      </c>
      <c r="BL144" s="17" t="s">
        <v>149</v>
      </c>
      <c r="BM144" s="154" t="s">
        <v>581</v>
      </c>
    </row>
    <row r="145" spans="1:65" s="2" customFormat="1" ht="24.2" customHeight="1">
      <c r="A145" s="32"/>
      <c r="B145" s="142"/>
      <c r="C145" s="172" t="s">
        <v>153</v>
      </c>
      <c r="D145" s="172" t="s">
        <v>172</v>
      </c>
      <c r="E145" s="173" t="s">
        <v>173</v>
      </c>
      <c r="F145" s="174" t="s">
        <v>174</v>
      </c>
      <c r="G145" s="175" t="s">
        <v>170</v>
      </c>
      <c r="H145" s="176">
        <v>21</v>
      </c>
      <c r="I145" s="177"/>
      <c r="J145" s="178">
        <f>ROUND(I145*H145,2)</f>
        <v>0</v>
      </c>
      <c r="K145" s="174" t="s">
        <v>148</v>
      </c>
      <c r="L145" s="179"/>
      <c r="M145" s="180" t="s">
        <v>1</v>
      </c>
      <c r="N145" s="181" t="s">
        <v>34</v>
      </c>
      <c r="O145" s="58"/>
      <c r="P145" s="152">
        <f>O145*H145</f>
        <v>0</v>
      </c>
      <c r="Q145" s="152">
        <v>1E-4</v>
      </c>
      <c r="R145" s="152">
        <f>Q145*H145</f>
        <v>2.1000000000000003E-3</v>
      </c>
      <c r="S145" s="152">
        <v>0</v>
      </c>
      <c r="T145" s="152">
        <f>S145*H145</f>
        <v>0</v>
      </c>
      <c r="U145" s="153" t="s">
        <v>1</v>
      </c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54" t="s">
        <v>175</v>
      </c>
      <c r="AT145" s="154" t="s">
        <v>172</v>
      </c>
      <c r="AU145" s="154" t="s">
        <v>79</v>
      </c>
      <c r="AY145" s="17" t="s">
        <v>141</v>
      </c>
      <c r="BE145" s="155">
        <f>IF(N145="základní",J145,0)</f>
        <v>0</v>
      </c>
      <c r="BF145" s="155">
        <f>IF(N145="snížená",J145,0)</f>
        <v>0</v>
      </c>
      <c r="BG145" s="155">
        <f>IF(N145="zákl. přenesená",J145,0)</f>
        <v>0</v>
      </c>
      <c r="BH145" s="155">
        <f>IF(N145="sníž. přenesená",J145,0)</f>
        <v>0</v>
      </c>
      <c r="BI145" s="155">
        <f>IF(N145="nulová",J145,0)</f>
        <v>0</v>
      </c>
      <c r="BJ145" s="17" t="s">
        <v>77</v>
      </c>
      <c r="BK145" s="155">
        <f>ROUND(I145*H145,2)</f>
        <v>0</v>
      </c>
      <c r="BL145" s="17" t="s">
        <v>149</v>
      </c>
      <c r="BM145" s="154" t="s">
        <v>582</v>
      </c>
    </row>
    <row r="146" spans="1:65" s="14" customFormat="1">
      <c r="B146" s="164"/>
      <c r="D146" s="157" t="s">
        <v>151</v>
      </c>
      <c r="F146" s="166" t="s">
        <v>177</v>
      </c>
      <c r="H146" s="167">
        <v>21</v>
      </c>
      <c r="I146" s="168"/>
      <c r="L146" s="164"/>
      <c r="M146" s="169"/>
      <c r="N146" s="170"/>
      <c r="O146" s="170"/>
      <c r="P146" s="170"/>
      <c r="Q146" s="170"/>
      <c r="R146" s="170"/>
      <c r="S146" s="170"/>
      <c r="T146" s="170"/>
      <c r="U146" s="171"/>
      <c r="AT146" s="165" t="s">
        <v>151</v>
      </c>
      <c r="AU146" s="165" t="s">
        <v>79</v>
      </c>
      <c r="AV146" s="14" t="s">
        <v>79</v>
      </c>
      <c r="AW146" s="14" t="s">
        <v>3</v>
      </c>
      <c r="AX146" s="14" t="s">
        <v>77</v>
      </c>
      <c r="AY146" s="165" t="s">
        <v>141</v>
      </c>
    </row>
    <row r="147" spans="1:65" s="2" customFormat="1" ht="24.2" customHeight="1">
      <c r="A147" s="32"/>
      <c r="B147" s="142"/>
      <c r="C147" s="143" t="s">
        <v>178</v>
      </c>
      <c r="D147" s="143" t="s">
        <v>144</v>
      </c>
      <c r="E147" s="144" t="s">
        <v>179</v>
      </c>
      <c r="F147" s="145" t="s">
        <v>180</v>
      </c>
      <c r="G147" s="146" t="s">
        <v>181</v>
      </c>
      <c r="H147" s="147">
        <v>1</v>
      </c>
      <c r="I147" s="148"/>
      <c r="J147" s="149">
        <f>ROUND(I147*H147,2)</f>
        <v>0</v>
      </c>
      <c r="K147" s="145" t="s">
        <v>1</v>
      </c>
      <c r="L147" s="33"/>
      <c r="M147" s="150" t="s">
        <v>1</v>
      </c>
      <c r="N147" s="151" t="s">
        <v>34</v>
      </c>
      <c r="O147" s="58"/>
      <c r="P147" s="152">
        <f>O147*H147</f>
        <v>0</v>
      </c>
      <c r="Q147" s="152">
        <v>0</v>
      </c>
      <c r="R147" s="152">
        <f>Q147*H147</f>
        <v>0</v>
      </c>
      <c r="S147" s="152">
        <v>0</v>
      </c>
      <c r="T147" s="152">
        <f>S147*H147</f>
        <v>0</v>
      </c>
      <c r="U147" s="153" t="s">
        <v>1</v>
      </c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54" t="s">
        <v>149</v>
      </c>
      <c r="AT147" s="154" t="s">
        <v>144</v>
      </c>
      <c r="AU147" s="154" t="s">
        <v>79</v>
      </c>
      <c r="AY147" s="17" t="s">
        <v>141</v>
      </c>
      <c r="BE147" s="155">
        <f>IF(N147="základní",J147,0)</f>
        <v>0</v>
      </c>
      <c r="BF147" s="155">
        <f>IF(N147="snížená",J147,0)</f>
        <v>0</v>
      </c>
      <c r="BG147" s="155">
        <f>IF(N147="zákl. přenesená",J147,0)</f>
        <v>0</v>
      </c>
      <c r="BH147" s="155">
        <f>IF(N147="sníž. přenesená",J147,0)</f>
        <v>0</v>
      </c>
      <c r="BI147" s="155">
        <f>IF(N147="nulová",J147,0)</f>
        <v>0</v>
      </c>
      <c r="BJ147" s="17" t="s">
        <v>77</v>
      </c>
      <c r="BK147" s="155">
        <f>ROUND(I147*H147,2)</f>
        <v>0</v>
      </c>
      <c r="BL147" s="17" t="s">
        <v>149</v>
      </c>
      <c r="BM147" s="154" t="s">
        <v>583</v>
      </c>
    </row>
    <row r="148" spans="1:65" s="12" customFormat="1" ht="22.9" customHeight="1">
      <c r="B148" s="129"/>
      <c r="D148" s="130" t="s">
        <v>68</v>
      </c>
      <c r="E148" s="140" t="s">
        <v>183</v>
      </c>
      <c r="F148" s="140" t="s">
        <v>184</v>
      </c>
      <c r="I148" s="132"/>
      <c r="J148" s="141">
        <f>BK148</f>
        <v>0</v>
      </c>
      <c r="L148" s="129"/>
      <c r="M148" s="134"/>
      <c r="N148" s="135"/>
      <c r="O148" s="135"/>
      <c r="P148" s="136">
        <f>SUM(P149:P153)</f>
        <v>0</v>
      </c>
      <c r="Q148" s="135"/>
      <c r="R148" s="136">
        <f>SUM(R149:R153)</f>
        <v>0</v>
      </c>
      <c r="S148" s="135"/>
      <c r="T148" s="136">
        <f>SUM(T149:T153)</f>
        <v>7.3397299999999994</v>
      </c>
      <c r="U148" s="137"/>
      <c r="AR148" s="130" t="s">
        <v>77</v>
      </c>
      <c r="AT148" s="138" t="s">
        <v>68</v>
      </c>
      <c r="AU148" s="138" t="s">
        <v>77</v>
      </c>
      <c r="AY148" s="130" t="s">
        <v>141</v>
      </c>
      <c r="BK148" s="139">
        <f>SUM(BK149:BK153)</f>
        <v>0</v>
      </c>
    </row>
    <row r="149" spans="1:65" s="2" customFormat="1" ht="24.2" customHeight="1">
      <c r="A149" s="32"/>
      <c r="B149" s="142"/>
      <c r="C149" s="143" t="s">
        <v>175</v>
      </c>
      <c r="D149" s="143" t="s">
        <v>144</v>
      </c>
      <c r="E149" s="144" t="s">
        <v>185</v>
      </c>
      <c r="F149" s="145" t="s">
        <v>186</v>
      </c>
      <c r="G149" s="146" t="s">
        <v>147</v>
      </c>
      <c r="H149" s="147">
        <v>14.05</v>
      </c>
      <c r="I149" s="148"/>
      <c r="J149" s="149">
        <f>ROUND(I149*H149,2)</f>
        <v>0</v>
      </c>
      <c r="K149" s="145" t="s">
        <v>148</v>
      </c>
      <c r="L149" s="33"/>
      <c r="M149" s="150" t="s">
        <v>1</v>
      </c>
      <c r="N149" s="151" t="s">
        <v>34</v>
      </c>
      <c r="O149" s="58"/>
      <c r="P149" s="152">
        <f>O149*H149</f>
        <v>0</v>
      </c>
      <c r="Q149" s="152">
        <v>0</v>
      </c>
      <c r="R149" s="152">
        <f>Q149*H149</f>
        <v>0</v>
      </c>
      <c r="S149" s="152">
        <v>5.7000000000000002E-2</v>
      </c>
      <c r="T149" s="152">
        <f>S149*H149</f>
        <v>0.80085000000000006</v>
      </c>
      <c r="U149" s="153" t="s">
        <v>1</v>
      </c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54" t="s">
        <v>149</v>
      </c>
      <c r="AT149" s="154" t="s">
        <v>144</v>
      </c>
      <c r="AU149" s="154" t="s">
        <v>79</v>
      </c>
      <c r="AY149" s="17" t="s">
        <v>141</v>
      </c>
      <c r="BE149" s="155">
        <f>IF(N149="základní",J149,0)</f>
        <v>0</v>
      </c>
      <c r="BF149" s="155">
        <f>IF(N149="snížená",J149,0)</f>
        <v>0</v>
      </c>
      <c r="BG149" s="155">
        <f>IF(N149="zákl. přenesená",J149,0)</f>
        <v>0</v>
      </c>
      <c r="BH149" s="155">
        <f>IF(N149="sníž. přenesená",J149,0)</f>
        <v>0</v>
      </c>
      <c r="BI149" s="155">
        <f>IF(N149="nulová",J149,0)</f>
        <v>0</v>
      </c>
      <c r="BJ149" s="17" t="s">
        <v>77</v>
      </c>
      <c r="BK149" s="155">
        <f>ROUND(I149*H149,2)</f>
        <v>0</v>
      </c>
      <c r="BL149" s="17" t="s">
        <v>149</v>
      </c>
      <c r="BM149" s="154" t="s">
        <v>584</v>
      </c>
    </row>
    <row r="150" spans="1:65" s="14" customFormat="1">
      <c r="B150" s="164"/>
      <c r="D150" s="157" t="s">
        <v>151</v>
      </c>
      <c r="E150" s="165" t="s">
        <v>1</v>
      </c>
      <c r="F150" s="166" t="s">
        <v>585</v>
      </c>
      <c r="H150" s="167">
        <v>14.05</v>
      </c>
      <c r="I150" s="168"/>
      <c r="L150" s="164"/>
      <c r="M150" s="169"/>
      <c r="N150" s="170"/>
      <c r="O150" s="170"/>
      <c r="P150" s="170"/>
      <c r="Q150" s="170"/>
      <c r="R150" s="170"/>
      <c r="S150" s="170"/>
      <c r="T150" s="170"/>
      <c r="U150" s="171"/>
      <c r="AT150" s="165" t="s">
        <v>151</v>
      </c>
      <c r="AU150" s="165" t="s">
        <v>79</v>
      </c>
      <c r="AV150" s="14" t="s">
        <v>79</v>
      </c>
      <c r="AW150" s="14" t="s">
        <v>26</v>
      </c>
      <c r="AX150" s="14" t="s">
        <v>77</v>
      </c>
      <c r="AY150" s="165" t="s">
        <v>141</v>
      </c>
    </row>
    <row r="151" spans="1:65" s="2" customFormat="1" ht="24.2" customHeight="1">
      <c r="A151" s="32"/>
      <c r="B151" s="142"/>
      <c r="C151" s="143" t="s">
        <v>183</v>
      </c>
      <c r="D151" s="143" t="s">
        <v>144</v>
      </c>
      <c r="E151" s="144" t="s">
        <v>189</v>
      </c>
      <c r="F151" s="145" t="s">
        <v>190</v>
      </c>
      <c r="G151" s="146" t="s">
        <v>147</v>
      </c>
      <c r="H151" s="147">
        <v>96.16</v>
      </c>
      <c r="I151" s="148"/>
      <c r="J151" s="149">
        <f>ROUND(I151*H151,2)</f>
        <v>0</v>
      </c>
      <c r="K151" s="145" t="s">
        <v>148</v>
      </c>
      <c r="L151" s="33"/>
      <c r="M151" s="150" t="s">
        <v>1</v>
      </c>
      <c r="N151" s="151" t="s">
        <v>34</v>
      </c>
      <c r="O151" s="58"/>
      <c r="P151" s="152">
        <f>O151*H151</f>
        <v>0</v>
      </c>
      <c r="Q151" s="152">
        <v>0</v>
      </c>
      <c r="R151" s="152">
        <f>Q151*H151</f>
        <v>0</v>
      </c>
      <c r="S151" s="152">
        <v>6.8000000000000005E-2</v>
      </c>
      <c r="T151" s="152">
        <f>S151*H151</f>
        <v>6.5388799999999998</v>
      </c>
      <c r="U151" s="153" t="s">
        <v>1</v>
      </c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54" t="s">
        <v>149</v>
      </c>
      <c r="AT151" s="154" t="s">
        <v>144</v>
      </c>
      <c r="AU151" s="154" t="s">
        <v>79</v>
      </c>
      <c r="AY151" s="17" t="s">
        <v>141</v>
      </c>
      <c r="BE151" s="155">
        <f>IF(N151="základní",J151,0)</f>
        <v>0</v>
      </c>
      <c r="BF151" s="155">
        <f>IF(N151="snížená",J151,0)</f>
        <v>0</v>
      </c>
      <c r="BG151" s="155">
        <f>IF(N151="zákl. přenesená",J151,0)</f>
        <v>0</v>
      </c>
      <c r="BH151" s="155">
        <f>IF(N151="sníž. přenesená",J151,0)</f>
        <v>0</v>
      </c>
      <c r="BI151" s="155">
        <f>IF(N151="nulová",J151,0)</f>
        <v>0</v>
      </c>
      <c r="BJ151" s="17" t="s">
        <v>77</v>
      </c>
      <c r="BK151" s="155">
        <f>ROUND(I151*H151,2)</f>
        <v>0</v>
      </c>
      <c r="BL151" s="17" t="s">
        <v>149</v>
      </c>
      <c r="BM151" s="154" t="s">
        <v>586</v>
      </c>
    </row>
    <row r="152" spans="1:65" s="13" customFormat="1">
      <c r="B152" s="156"/>
      <c r="D152" s="157" t="s">
        <v>151</v>
      </c>
      <c r="E152" s="158" t="s">
        <v>1</v>
      </c>
      <c r="F152" s="159" t="s">
        <v>192</v>
      </c>
      <c r="H152" s="158" t="s">
        <v>1</v>
      </c>
      <c r="I152" s="160"/>
      <c r="L152" s="156"/>
      <c r="M152" s="161"/>
      <c r="N152" s="162"/>
      <c r="O152" s="162"/>
      <c r="P152" s="162"/>
      <c r="Q152" s="162"/>
      <c r="R152" s="162"/>
      <c r="S152" s="162"/>
      <c r="T152" s="162"/>
      <c r="U152" s="163"/>
      <c r="AT152" s="158" t="s">
        <v>151</v>
      </c>
      <c r="AU152" s="158" t="s">
        <v>79</v>
      </c>
      <c r="AV152" s="13" t="s">
        <v>77</v>
      </c>
      <c r="AW152" s="13" t="s">
        <v>26</v>
      </c>
      <c r="AX152" s="13" t="s">
        <v>69</v>
      </c>
      <c r="AY152" s="158" t="s">
        <v>141</v>
      </c>
    </row>
    <row r="153" spans="1:65" s="14" customFormat="1">
      <c r="B153" s="164"/>
      <c r="D153" s="157" t="s">
        <v>151</v>
      </c>
      <c r="E153" s="165" t="s">
        <v>1</v>
      </c>
      <c r="F153" s="166" t="s">
        <v>587</v>
      </c>
      <c r="H153" s="167">
        <v>96.16</v>
      </c>
      <c r="I153" s="168"/>
      <c r="L153" s="164"/>
      <c r="M153" s="169"/>
      <c r="N153" s="170"/>
      <c r="O153" s="170"/>
      <c r="P153" s="170"/>
      <c r="Q153" s="170"/>
      <c r="R153" s="170"/>
      <c r="S153" s="170"/>
      <c r="T153" s="170"/>
      <c r="U153" s="171"/>
      <c r="AT153" s="165" t="s">
        <v>151</v>
      </c>
      <c r="AU153" s="165" t="s">
        <v>79</v>
      </c>
      <c r="AV153" s="14" t="s">
        <v>79</v>
      </c>
      <c r="AW153" s="14" t="s">
        <v>26</v>
      </c>
      <c r="AX153" s="14" t="s">
        <v>77</v>
      </c>
      <c r="AY153" s="165" t="s">
        <v>141</v>
      </c>
    </row>
    <row r="154" spans="1:65" s="12" customFormat="1" ht="22.9" customHeight="1">
      <c r="B154" s="129"/>
      <c r="D154" s="130" t="s">
        <v>68</v>
      </c>
      <c r="E154" s="140" t="s">
        <v>194</v>
      </c>
      <c r="F154" s="140" t="s">
        <v>195</v>
      </c>
      <c r="I154" s="132"/>
      <c r="J154" s="141">
        <f>BK154</f>
        <v>0</v>
      </c>
      <c r="L154" s="129"/>
      <c r="M154" s="134"/>
      <c r="N154" s="135"/>
      <c r="O154" s="135"/>
      <c r="P154" s="136">
        <f>SUM(P155:P160)</f>
        <v>0</v>
      </c>
      <c r="Q154" s="135"/>
      <c r="R154" s="136">
        <f>SUM(R155:R160)</f>
        <v>0</v>
      </c>
      <c r="S154" s="135"/>
      <c r="T154" s="136">
        <f>SUM(T155:T160)</f>
        <v>0</v>
      </c>
      <c r="U154" s="137"/>
      <c r="AR154" s="130" t="s">
        <v>77</v>
      </c>
      <c r="AT154" s="138" t="s">
        <v>68</v>
      </c>
      <c r="AU154" s="138" t="s">
        <v>77</v>
      </c>
      <c r="AY154" s="130" t="s">
        <v>141</v>
      </c>
      <c r="BK154" s="139">
        <f>SUM(BK155:BK160)</f>
        <v>0</v>
      </c>
    </row>
    <row r="155" spans="1:65" s="2" customFormat="1" ht="24.2" customHeight="1">
      <c r="A155" s="32"/>
      <c r="B155" s="142"/>
      <c r="C155" s="143" t="s">
        <v>196</v>
      </c>
      <c r="D155" s="143" t="s">
        <v>144</v>
      </c>
      <c r="E155" s="144" t="s">
        <v>197</v>
      </c>
      <c r="F155" s="145" t="s">
        <v>198</v>
      </c>
      <c r="G155" s="146" t="s">
        <v>199</v>
      </c>
      <c r="H155" s="147">
        <v>7.4240000000000004</v>
      </c>
      <c r="I155" s="148"/>
      <c r="J155" s="149">
        <f>ROUND(I155*H155,2)</f>
        <v>0</v>
      </c>
      <c r="K155" s="145" t="s">
        <v>148</v>
      </c>
      <c r="L155" s="33"/>
      <c r="M155" s="150" t="s">
        <v>1</v>
      </c>
      <c r="N155" s="151" t="s">
        <v>34</v>
      </c>
      <c r="O155" s="58"/>
      <c r="P155" s="152">
        <f>O155*H155</f>
        <v>0</v>
      </c>
      <c r="Q155" s="152">
        <v>0</v>
      </c>
      <c r="R155" s="152">
        <f>Q155*H155</f>
        <v>0</v>
      </c>
      <c r="S155" s="152">
        <v>0</v>
      </c>
      <c r="T155" s="152">
        <f>S155*H155</f>
        <v>0</v>
      </c>
      <c r="U155" s="153" t="s">
        <v>1</v>
      </c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54" t="s">
        <v>149</v>
      </c>
      <c r="AT155" s="154" t="s">
        <v>144</v>
      </c>
      <c r="AU155" s="154" t="s">
        <v>79</v>
      </c>
      <c r="AY155" s="17" t="s">
        <v>141</v>
      </c>
      <c r="BE155" s="155">
        <f>IF(N155="základní",J155,0)</f>
        <v>0</v>
      </c>
      <c r="BF155" s="155">
        <f>IF(N155="snížená",J155,0)</f>
        <v>0</v>
      </c>
      <c r="BG155" s="155">
        <f>IF(N155="zákl. přenesená",J155,0)</f>
        <v>0</v>
      </c>
      <c r="BH155" s="155">
        <f>IF(N155="sníž. přenesená",J155,0)</f>
        <v>0</v>
      </c>
      <c r="BI155" s="155">
        <f>IF(N155="nulová",J155,0)</f>
        <v>0</v>
      </c>
      <c r="BJ155" s="17" t="s">
        <v>77</v>
      </c>
      <c r="BK155" s="155">
        <f>ROUND(I155*H155,2)</f>
        <v>0</v>
      </c>
      <c r="BL155" s="17" t="s">
        <v>149</v>
      </c>
      <c r="BM155" s="154" t="s">
        <v>588</v>
      </c>
    </row>
    <row r="156" spans="1:65" s="2" customFormat="1" ht="24.2" customHeight="1">
      <c r="A156" s="32"/>
      <c r="B156" s="142"/>
      <c r="C156" s="143" t="s">
        <v>201</v>
      </c>
      <c r="D156" s="143" t="s">
        <v>144</v>
      </c>
      <c r="E156" s="144" t="s">
        <v>202</v>
      </c>
      <c r="F156" s="145" t="s">
        <v>203</v>
      </c>
      <c r="G156" s="146" t="s">
        <v>199</v>
      </c>
      <c r="H156" s="147">
        <v>7.4240000000000004</v>
      </c>
      <c r="I156" s="148"/>
      <c r="J156" s="149">
        <f>ROUND(I156*H156,2)</f>
        <v>0</v>
      </c>
      <c r="K156" s="145" t="s">
        <v>148</v>
      </c>
      <c r="L156" s="33"/>
      <c r="M156" s="150" t="s">
        <v>1</v>
      </c>
      <c r="N156" s="151" t="s">
        <v>34</v>
      </c>
      <c r="O156" s="58"/>
      <c r="P156" s="152">
        <f>O156*H156</f>
        <v>0</v>
      </c>
      <c r="Q156" s="152">
        <v>0</v>
      </c>
      <c r="R156" s="152">
        <f>Q156*H156</f>
        <v>0</v>
      </c>
      <c r="S156" s="152">
        <v>0</v>
      </c>
      <c r="T156" s="152">
        <f>S156*H156</f>
        <v>0</v>
      </c>
      <c r="U156" s="153" t="s">
        <v>1</v>
      </c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54" t="s">
        <v>149</v>
      </c>
      <c r="AT156" s="154" t="s">
        <v>144</v>
      </c>
      <c r="AU156" s="154" t="s">
        <v>79</v>
      </c>
      <c r="AY156" s="17" t="s">
        <v>141</v>
      </c>
      <c r="BE156" s="155">
        <f>IF(N156="základní",J156,0)</f>
        <v>0</v>
      </c>
      <c r="BF156" s="155">
        <f>IF(N156="snížená",J156,0)</f>
        <v>0</v>
      </c>
      <c r="BG156" s="155">
        <f>IF(N156="zákl. přenesená",J156,0)</f>
        <v>0</v>
      </c>
      <c r="BH156" s="155">
        <f>IF(N156="sníž. přenesená",J156,0)</f>
        <v>0</v>
      </c>
      <c r="BI156" s="155">
        <f>IF(N156="nulová",J156,0)</f>
        <v>0</v>
      </c>
      <c r="BJ156" s="17" t="s">
        <v>77</v>
      </c>
      <c r="BK156" s="155">
        <f>ROUND(I156*H156,2)</f>
        <v>0</v>
      </c>
      <c r="BL156" s="17" t="s">
        <v>149</v>
      </c>
      <c r="BM156" s="154" t="s">
        <v>589</v>
      </c>
    </row>
    <row r="157" spans="1:65" s="2" customFormat="1" ht="24.2" customHeight="1">
      <c r="A157" s="32"/>
      <c r="B157" s="142"/>
      <c r="C157" s="143" t="s">
        <v>205</v>
      </c>
      <c r="D157" s="143" t="s">
        <v>144</v>
      </c>
      <c r="E157" s="144" t="s">
        <v>206</v>
      </c>
      <c r="F157" s="145" t="s">
        <v>207</v>
      </c>
      <c r="G157" s="146" t="s">
        <v>199</v>
      </c>
      <c r="H157" s="147">
        <v>66.816000000000003</v>
      </c>
      <c r="I157" s="148"/>
      <c r="J157" s="149">
        <f>ROUND(I157*H157,2)</f>
        <v>0</v>
      </c>
      <c r="K157" s="145" t="s">
        <v>148</v>
      </c>
      <c r="L157" s="33"/>
      <c r="M157" s="150" t="s">
        <v>1</v>
      </c>
      <c r="N157" s="151" t="s">
        <v>34</v>
      </c>
      <c r="O157" s="58"/>
      <c r="P157" s="152">
        <f>O157*H157</f>
        <v>0</v>
      </c>
      <c r="Q157" s="152">
        <v>0</v>
      </c>
      <c r="R157" s="152">
        <f>Q157*H157</f>
        <v>0</v>
      </c>
      <c r="S157" s="152">
        <v>0</v>
      </c>
      <c r="T157" s="152">
        <f>S157*H157</f>
        <v>0</v>
      </c>
      <c r="U157" s="153" t="s">
        <v>1</v>
      </c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54" t="s">
        <v>149</v>
      </c>
      <c r="AT157" s="154" t="s">
        <v>144</v>
      </c>
      <c r="AU157" s="154" t="s">
        <v>79</v>
      </c>
      <c r="AY157" s="17" t="s">
        <v>141</v>
      </c>
      <c r="BE157" s="155">
        <f>IF(N157="základní",J157,0)</f>
        <v>0</v>
      </c>
      <c r="BF157" s="155">
        <f>IF(N157="snížená",J157,0)</f>
        <v>0</v>
      </c>
      <c r="BG157" s="155">
        <f>IF(N157="zákl. přenesená",J157,0)</f>
        <v>0</v>
      </c>
      <c r="BH157" s="155">
        <f>IF(N157="sníž. přenesená",J157,0)</f>
        <v>0</v>
      </c>
      <c r="BI157" s="155">
        <f>IF(N157="nulová",J157,0)</f>
        <v>0</v>
      </c>
      <c r="BJ157" s="17" t="s">
        <v>77</v>
      </c>
      <c r="BK157" s="155">
        <f>ROUND(I157*H157,2)</f>
        <v>0</v>
      </c>
      <c r="BL157" s="17" t="s">
        <v>149</v>
      </c>
      <c r="BM157" s="154" t="s">
        <v>590</v>
      </c>
    </row>
    <row r="158" spans="1:65" s="13" customFormat="1">
      <c r="B158" s="156"/>
      <c r="D158" s="157" t="s">
        <v>151</v>
      </c>
      <c r="E158" s="158" t="s">
        <v>1</v>
      </c>
      <c r="F158" s="159" t="s">
        <v>209</v>
      </c>
      <c r="H158" s="158" t="s">
        <v>1</v>
      </c>
      <c r="I158" s="160"/>
      <c r="L158" s="156"/>
      <c r="M158" s="161"/>
      <c r="N158" s="162"/>
      <c r="O158" s="162"/>
      <c r="P158" s="162"/>
      <c r="Q158" s="162"/>
      <c r="R158" s="162"/>
      <c r="S158" s="162"/>
      <c r="T158" s="162"/>
      <c r="U158" s="163"/>
      <c r="AT158" s="158" t="s">
        <v>151</v>
      </c>
      <c r="AU158" s="158" t="s">
        <v>79</v>
      </c>
      <c r="AV158" s="13" t="s">
        <v>77</v>
      </c>
      <c r="AW158" s="13" t="s">
        <v>26</v>
      </c>
      <c r="AX158" s="13" t="s">
        <v>69</v>
      </c>
      <c r="AY158" s="158" t="s">
        <v>141</v>
      </c>
    </row>
    <row r="159" spans="1:65" s="14" customFormat="1">
      <c r="B159" s="164"/>
      <c r="D159" s="157" t="s">
        <v>151</v>
      </c>
      <c r="E159" s="165" t="s">
        <v>1</v>
      </c>
      <c r="F159" s="166" t="s">
        <v>591</v>
      </c>
      <c r="H159" s="167">
        <v>66.816000000000003</v>
      </c>
      <c r="I159" s="168"/>
      <c r="L159" s="164"/>
      <c r="M159" s="169"/>
      <c r="N159" s="170"/>
      <c r="O159" s="170"/>
      <c r="P159" s="170"/>
      <c r="Q159" s="170"/>
      <c r="R159" s="170"/>
      <c r="S159" s="170"/>
      <c r="T159" s="170"/>
      <c r="U159" s="171"/>
      <c r="AT159" s="165" t="s">
        <v>151</v>
      </c>
      <c r="AU159" s="165" t="s">
        <v>79</v>
      </c>
      <c r="AV159" s="14" t="s">
        <v>79</v>
      </c>
      <c r="AW159" s="14" t="s">
        <v>26</v>
      </c>
      <c r="AX159" s="14" t="s">
        <v>77</v>
      </c>
      <c r="AY159" s="165" t="s">
        <v>141</v>
      </c>
    </row>
    <row r="160" spans="1:65" s="2" customFormat="1" ht="33" customHeight="1">
      <c r="A160" s="32"/>
      <c r="B160" s="142"/>
      <c r="C160" s="143" t="s">
        <v>211</v>
      </c>
      <c r="D160" s="143" t="s">
        <v>144</v>
      </c>
      <c r="E160" s="144" t="s">
        <v>212</v>
      </c>
      <c r="F160" s="145" t="s">
        <v>213</v>
      </c>
      <c r="G160" s="146" t="s">
        <v>199</v>
      </c>
      <c r="H160" s="147">
        <v>7.4240000000000004</v>
      </c>
      <c r="I160" s="148"/>
      <c r="J160" s="149">
        <f>ROUND(I160*H160,2)</f>
        <v>0</v>
      </c>
      <c r="K160" s="145" t="s">
        <v>148</v>
      </c>
      <c r="L160" s="33"/>
      <c r="M160" s="150" t="s">
        <v>1</v>
      </c>
      <c r="N160" s="151" t="s">
        <v>34</v>
      </c>
      <c r="O160" s="58"/>
      <c r="P160" s="152">
        <f>O160*H160</f>
        <v>0</v>
      </c>
      <c r="Q160" s="152">
        <v>0</v>
      </c>
      <c r="R160" s="152">
        <f>Q160*H160</f>
        <v>0</v>
      </c>
      <c r="S160" s="152">
        <v>0</v>
      </c>
      <c r="T160" s="152">
        <f>S160*H160</f>
        <v>0</v>
      </c>
      <c r="U160" s="153" t="s">
        <v>1</v>
      </c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54" t="s">
        <v>149</v>
      </c>
      <c r="AT160" s="154" t="s">
        <v>144</v>
      </c>
      <c r="AU160" s="154" t="s">
        <v>79</v>
      </c>
      <c r="AY160" s="17" t="s">
        <v>141</v>
      </c>
      <c r="BE160" s="155">
        <f>IF(N160="základní",J160,0)</f>
        <v>0</v>
      </c>
      <c r="BF160" s="155">
        <f>IF(N160="snížená",J160,0)</f>
        <v>0</v>
      </c>
      <c r="BG160" s="155">
        <f>IF(N160="zákl. přenesená",J160,0)</f>
        <v>0</v>
      </c>
      <c r="BH160" s="155">
        <f>IF(N160="sníž. přenesená",J160,0)</f>
        <v>0</v>
      </c>
      <c r="BI160" s="155">
        <f>IF(N160="nulová",J160,0)</f>
        <v>0</v>
      </c>
      <c r="BJ160" s="17" t="s">
        <v>77</v>
      </c>
      <c r="BK160" s="155">
        <f>ROUND(I160*H160,2)</f>
        <v>0</v>
      </c>
      <c r="BL160" s="17" t="s">
        <v>149</v>
      </c>
      <c r="BM160" s="154" t="s">
        <v>592</v>
      </c>
    </row>
    <row r="161" spans="1:65" s="12" customFormat="1" ht="22.9" customHeight="1">
      <c r="B161" s="129"/>
      <c r="D161" s="130" t="s">
        <v>68</v>
      </c>
      <c r="E161" s="140" t="s">
        <v>215</v>
      </c>
      <c r="F161" s="140" t="s">
        <v>216</v>
      </c>
      <c r="I161" s="132"/>
      <c r="J161" s="141">
        <f>BK161</f>
        <v>0</v>
      </c>
      <c r="L161" s="129"/>
      <c r="M161" s="134"/>
      <c r="N161" s="135"/>
      <c r="O161" s="135"/>
      <c r="P161" s="136">
        <f>P162</f>
        <v>0</v>
      </c>
      <c r="Q161" s="135"/>
      <c r="R161" s="136">
        <f>R162</f>
        <v>0</v>
      </c>
      <c r="S161" s="135"/>
      <c r="T161" s="136">
        <f>T162</f>
        <v>0</v>
      </c>
      <c r="U161" s="137"/>
      <c r="AR161" s="130" t="s">
        <v>77</v>
      </c>
      <c r="AT161" s="138" t="s">
        <v>68</v>
      </c>
      <c r="AU161" s="138" t="s">
        <v>77</v>
      </c>
      <c r="AY161" s="130" t="s">
        <v>141</v>
      </c>
      <c r="BK161" s="139">
        <f>BK162</f>
        <v>0</v>
      </c>
    </row>
    <row r="162" spans="1:65" s="2" customFormat="1" ht="21.75" customHeight="1">
      <c r="A162" s="32"/>
      <c r="B162" s="142"/>
      <c r="C162" s="143" t="s">
        <v>217</v>
      </c>
      <c r="D162" s="143" t="s">
        <v>144</v>
      </c>
      <c r="E162" s="144" t="s">
        <v>218</v>
      </c>
      <c r="F162" s="145" t="s">
        <v>219</v>
      </c>
      <c r="G162" s="146" t="s">
        <v>199</v>
      </c>
      <c r="H162" s="147">
        <v>0.504</v>
      </c>
      <c r="I162" s="148"/>
      <c r="J162" s="149">
        <f>ROUND(I162*H162,2)</f>
        <v>0</v>
      </c>
      <c r="K162" s="145" t="s">
        <v>148</v>
      </c>
      <c r="L162" s="33"/>
      <c r="M162" s="150" t="s">
        <v>1</v>
      </c>
      <c r="N162" s="151" t="s">
        <v>34</v>
      </c>
      <c r="O162" s="58"/>
      <c r="P162" s="152">
        <f>O162*H162</f>
        <v>0</v>
      </c>
      <c r="Q162" s="152">
        <v>0</v>
      </c>
      <c r="R162" s="152">
        <f>Q162*H162</f>
        <v>0</v>
      </c>
      <c r="S162" s="152">
        <v>0</v>
      </c>
      <c r="T162" s="152">
        <f>S162*H162</f>
        <v>0</v>
      </c>
      <c r="U162" s="153" t="s">
        <v>1</v>
      </c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54" t="s">
        <v>149</v>
      </c>
      <c r="AT162" s="154" t="s">
        <v>144</v>
      </c>
      <c r="AU162" s="154" t="s">
        <v>79</v>
      </c>
      <c r="AY162" s="17" t="s">
        <v>141</v>
      </c>
      <c r="BE162" s="155">
        <f>IF(N162="základní",J162,0)</f>
        <v>0</v>
      </c>
      <c r="BF162" s="155">
        <f>IF(N162="snížená",J162,0)</f>
        <v>0</v>
      </c>
      <c r="BG162" s="155">
        <f>IF(N162="zákl. přenesená",J162,0)</f>
        <v>0</v>
      </c>
      <c r="BH162" s="155">
        <f>IF(N162="sníž. přenesená",J162,0)</f>
        <v>0</v>
      </c>
      <c r="BI162" s="155">
        <f>IF(N162="nulová",J162,0)</f>
        <v>0</v>
      </c>
      <c r="BJ162" s="17" t="s">
        <v>77</v>
      </c>
      <c r="BK162" s="155">
        <f>ROUND(I162*H162,2)</f>
        <v>0</v>
      </c>
      <c r="BL162" s="17" t="s">
        <v>149</v>
      </c>
      <c r="BM162" s="154" t="s">
        <v>593</v>
      </c>
    </row>
    <row r="163" spans="1:65" s="12" customFormat="1" ht="25.9" customHeight="1">
      <c r="B163" s="129"/>
      <c r="D163" s="130" t="s">
        <v>68</v>
      </c>
      <c r="E163" s="131" t="s">
        <v>221</v>
      </c>
      <c r="F163" s="131" t="s">
        <v>222</v>
      </c>
      <c r="I163" s="132"/>
      <c r="J163" s="133">
        <f>BK163</f>
        <v>0</v>
      </c>
      <c r="L163" s="129"/>
      <c r="M163" s="134"/>
      <c r="N163" s="135"/>
      <c r="O163" s="135"/>
      <c r="P163" s="136">
        <f>P164+P166+P177+P182+P184+P188+P199+P214+P223</f>
        <v>0</v>
      </c>
      <c r="Q163" s="135"/>
      <c r="R163" s="136">
        <f>R164+R166+R177+R182+R184+R188+R199+R214+R223</f>
        <v>2.0881330999999999</v>
      </c>
      <c r="S163" s="135"/>
      <c r="T163" s="136">
        <f>T164+T166+T177+T182+T184+T188+T199+T214+T223</f>
        <v>8.3826700000000004E-2</v>
      </c>
      <c r="U163" s="137"/>
      <c r="AR163" s="130" t="s">
        <v>79</v>
      </c>
      <c r="AT163" s="138" t="s">
        <v>68</v>
      </c>
      <c r="AU163" s="138" t="s">
        <v>69</v>
      </c>
      <c r="AY163" s="130" t="s">
        <v>141</v>
      </c>
      <c r="BK163" s="139">
        <f>BK164+BK166+BK177+BK182+BK184+BK188+BK199+BK214+BK223</f>
        <v>0</v>
      </c>
    </row>
    <row r="164" spans="1:65" s="12" customFormat="1" ht="22.9" customHeight="1">
      <c r="B164" s="129"/>
      <c r="D164" s="130" t="s">
        <v>68</v>
      </c>
      <c r="E164" s="140" t="s">
        <v>223</v>
      </c>
      <c r="F164" s="140" t="s">
        <v>224</v>
      </c>
      <c r="I164" s="132"/>
      <c r="J164" s="141">
        <f>BK164</f>
        <v>0</v>
      </c>
      <c r="L164" s="129"/>
      <c r="M164" s="134"/>
      <c r="N164" s="135"/>
      <c r="O164" s="135"/>
      <c r="P164" s="136">
        <f>P165</f>
        <v>0</v>
      </c>
      <c r="Q164" s="135"/>
      <c r="R164" s="136">
        <f>R165</f>
        <v>0</v>
      </c>
      <c r="S164" s="135"/>
      <c r="T164" s="136">
        <f>T165</f>
        <v>0</v>
      </c>
      <c r="U164" s="137"/>
      <c r="AR164" s="130" t="s">
        <v>79</v>
      </c>
      <c r="AT164" s="138" t="s">
        <v>68</v>
      </c>
      <c r="AU164" s="138" t="s">
        <v>77</v>
      </c>
      <c r="AY164" s="130" t="s">
        <v>141</v>
      </c>
      <c r="BK164" s="139">
        <f>BK165</f>
        <v>0</v>
      </c>
    </row>
    <row r="165" spans="1:65" s="2" customFormat="1" ht="16.5" customHeight="1">
      <c r="A165" s="32"/>
      <c r="B165" s="142"/>
      <c r="C165" s="143" t="s">
        <v>8</v>
      </c>
      <c r="D165" s="143" t="s">
        <v>144</v>
      </c>
      <c r="E165" s="144" t="s">
        <v>225</v>
      </c>
      <c r="F165" s="145" t="s">
        <v>226</v>
      </c>
      <c r="G165" s="146" t="s">
        <v>181</v>
      </c>
      <c r="H165" s="147">
        <v>1</v>
      </c>
      <c r="I165" s="148"/>
      <c r="J165" s="149">
        <f>ROUND(I165*H165,2)</f>
        <v>0</v>
      </c>
      <c r="K165" s="145" t="s">
        <v>1</v>
      </c>
      <c r="L165" s="33"/>
      <c r="M165" s="150" t="s">
        <v>1</v>
      </c>
      <c r="N165" s="151" t="s">
        <v>34</v>
      </c>
      <c r="O165" s="58"/>
      <c r="P165" s="152">
        <f>O165*H165</f>
        <v>0</v>
      </c>
      <c r="Q165" s="152">
        <v>0</v>
      </c>
      <c r="R165" s="152">
        <f>Q165*H165</f>
        <v>0</v>
      </c>
      <c r="S165" s="152">
        <v>0</v>
      </c>
      <c r="T165" s="152">
        <f>S165*H165</f>
        <v>0</v>
      </c>
      <c r="U165" s="153" t="s">
        <v>1</v>
      </c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54" t="s">
        <v>227</v>
      </c>
      <c r="AT165" s="154" t="s">
        <v>144</v>
      </c>
      <c r="AU165" s="154" t="s">
        <v>79</v>
      </c>
      <c r="AY165" s="17" t="s">
        <v>141</v>
      </c>
      <c r="BE165" s="155">
        <f>IF(N165="základní",J165,0)</f>
        <v>0</v>
      </c>
      <c r="BF165" s="155">
        <f>IF(N165="snížená",J165,0)</f>
        <v>0</v>
      </c>
      <c r="BG165" s="155">
        <f>IF(N165="zákl. přenesená",J165,0)</f>
        <v>0</v>
      </c>
      <c r="BH165" s="155">
        <f>IF(N165="sníž. přenesená",J165,0)</f>
        <v>0</v>
      </c>
      <c r="BI165" s="155">
        <f>IF(N165="nulová",J165,0)</f>
        <v>0</v>
      </c>
      <c r="BJ165" s="17" t="s">
        <v>77</v>
      </c>
      <c r="BK165" s="155">
        <f>ROUND(I165*H165,2)</f>
        <v>0</v>
      </c>
      <c r="BL165" s="17" t="s">
        <v>227</v>
      </c>
      <c r="BM165" s="154" t="s">
        <v>594</v>
      </c>
    </row>
    <row r="166" spans="1:65" s="12" customFormat="1" ht="22.9" customHeight="1">
      <c r="B166" s="129"/>
      <c r="D166" s="130" t="s">
        <v>68</v>
      </c>
      <c r="E166" s="140" t="s">
        <v>229</v>
      </c>
      <c r="F166" s="140" t="s">
        <v>230</v>
      </c>
      <c r="I166" s="132"/>
      <c r="J166" s="141">
        <f>BK166</f>
        <v>0</v>
      </c>
      <c r="L166" s="129"/>
      <c r="M166" s="134"/>
      <c r="N166" s="135"/>
      <c r="O166" s="135"/>
      <c r="P166" s="136">
        <f>SUM(P167:P176)</f>
        <v>0</v>
      </c>
      <c r="Q166" s="135"/>
      <c r="R166" s="136">
        <f>SUM(R167:R176)</f>
        <v>0.25889999999999996</v>
      </c>
      <c r="S166" s="135"/>
      <c r="T166" s="136">
        <f>SUM(T167:T176)</f>
        <v>0</v>
      </c>
      <c r="U166" s="137"/>
      <c r="AR166" s="130" t="s">
        <v>79</v>
      </c>
      <c r="AT166" s="138" t="s">
        <v>68</v>
      </c>
      <c r="AU166" s="138" t="s">
        <v>77</v>
      </c>
      <c r="AY166" s="130" t="s">
        <v>141</v>
      </c>
      <c r="BK166" s="139">
        <f>SUM(BK167:BK176)</f>
        <v>0</v>
      </c>
    </row>
    <row r="167" spans="1:65" s="2" customFormat="1" ht="33" customHeight="1">
      <c r="A167" s="32"/>
      <c r="B167" s="142"/>
      <c r="C167" s="143" t="s">
        <v>227</v>
      </c>
      <c r="D167" s="143" t="s">
        <v>144</v>
      </c>
      <c r="E167" s="144" t="s">
        <v>231</v>
      </c>
      <c r="F167" s="145" t="s">
        <v>232</v>
      </c>
      <c r="G167" s="146" t="s">
        <v>233</v>
      </c>
      <c r="H167" s="147">
        <v>3</v>
      </c>
      <c r="I167" s="148"/>
      <c r="J167" s="149">
        <f t="shared" ref="J167:J176" si="0">ROUND(I167*H167,2)</f>
        <v>0</v>
      </c>
      <c r="K167" s="145" t="s">
        <v>148</v>
      </c>
      <c r="L167" s="33"/>
      <c r="M167" s="150" t="s">
        <v>1</v>
      </c>
      <c r="N167" s="151" t="s">
        <v>34</v>
      </c>
      <c r="O167" s="58"/>
      <c r="P167" s="152">
        <f t="shared" ref="P167:P176" si="1">O167*H167</f>
        <v>0</v>
      </c>
      <c r="Q167" s="152">
        <v>1.6969999999999999E-2</v>
      </c>
      <c r="R167" s="152">
        <f t="shared" ref="R167:R176" si="2">Q167*H167</f>
        <v>5.0909999999999997E-2</v>
      </c>
      <c r="S167" s="152">
        <v>0</v>
      </c>
      <c r="T167" s="152">
        <f t="shared" ref="T167:T176" si="3">S167*H167</f>
        <v>0</v>
      </c>
      <c r="U167" s="153" t="s">
        <v>1</v>
      </c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154" t="s">
        <v>227</v>
      </c>
      <c r="AT167" s="154" t="s">
        <v>144</v>
      </c>
      <c r="AU167" s="154" t="s">
        <v>79</v>
      </c>
      <c r="AY167" s="17" t="s">
        <v>141</v>
      </c>
      <c r="BE167" s="155">
        <f t="shared" ref="BE167:BE176" si="4">IF(N167="základní",J167,0)</f>
        <v>0</v>
      </c>
      <c r="BF167" s="155">
        <f t="shared" ref="BF167:BF176" si="5">IF(N167="snížená",J167,0)</f>
        <v>0</v>
      </c>
      <c r="BG167" s="155">
        <f t="shared" ref="BG167:BG176" si="6">IF(N167="zákl. přenesená",J167,0)</f>
        <v>0</v>
      </c>
      <c r="BH167" s="155">
        <f t="shared" ref="BH167:BH176" si="7">IF(N167="sníž. přenesená",J167,0)</f>
        <v>0</v>
      </c>
      <c r="BI167" s="155">
        <f t="shared" ref="BI167:BI176" si="8">IF(N167="nulová",J167,0)</f>
        <v>0</v>
      </c>
      <c r="BJ167" s="17" t="s">
        <v>77</v>
      </c>
      <c r="BK167" s="155">
        <f t="shared" ref="BK167:BK176" si="9">ROUND(I167*H167,2)</f>
        <v>0</v>
      </c>
      <c r="BL167" s="17" t="s">
        <v>227</v>
      </c>
      <c r="BM167" s="154" t="s">
        <v>595</v>
      </c>
    </row>
    <row r="168" spans="1:65" s="2" customFormat="1" ht="24.2" customHeight="1">
      <c r="A168" s="32"/>
      <c r="B168" s="142"/>
      <c r="C168" s="172" t="s">
        <v>235</v>
      </c>
      <c r="D168" s="172" t="s">
        <v>172</v>
      </c>
      <c r="E168" s="173" t="s">
        <v>236</v>
      </c>
      <c r="F168" s="174" t="s">
        <v>237</v>
      </c>
      <c r="G168" s="175" t="s">
        <v>238</v>
      </c>
      <c r="H168" s="176">
        <v>3</v>
      </c>
      <c r="I168" s="177"/>
      <c r="J168" s="178">
        <f t="shared" si="0"/>
        <v>0</v>
      </c>
      <c r="K168" s="174" t="s">
        <v>148</v>
      </c>
      <c r="L168" s="179"/>
      <c r="M168" s="180" t="s">
        <v>1</v>
      </c>
      <c r="N168" s="181" t="s">
        <v>34</v>
      </c>
      <c r="O168" s="58"/>
      <c r="P168" s="152">
        <f t="shared" si="1"/>
        <v>0</v>
      </c>
      <c r="Q168" s="152">
        <v>1.4999999999999999E-2</v>
      </c>
      <c r="R168" s="152">
        <f t="shared" si="2"/>
        <v>4.4999999999999998E-2</v>
      </c>
      <c r="S168" s="152">
        <v>0</v>
      </c>
      <c r="T168" s="152">
        <f t="shared" si="3"/>
        <v>0</v>
      </c>
      <c r="U168" s="153" t="s">
        <v>1</v>
      </c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54" t="s">
        <v>239</v>
      </c>
      <c r="AT168" s="154" t="s">
        <v>172</v>
      </c>
      <c r="AU168" s="154" t="s">
        <v>79</v>
      </c>
      <c r="AY168" s="17" t="s">
        <v>141</v>
      </c>
      <c r="BE168" s="155">
        <f t="shared" si="4"/>
        <v>0</v>
      </c>
      <c r="BF168" s="155">
        <f t="shared" si="5"/>
        <v>0</v>
      </c>
      <c r="BG168" s="155">
        <f t="shared" si="6"/>
        <v>0</v>
      </c>
      <c r="BH168" s="155">
        <f t="shared" si="7"/>
        <v>0</v>
      </c>
      <c r="BI168" s="155">
        <f t="shared" si="8"/>
        <v>0</v>
      </c>
      <c r="BJ168" s="17" t="s">
        <v>77</v>
      </c>
      <c r="BK168" s="155">
        <f t="shared" si="9"/>
        <v>0</v>
      </c>
      <c r="BL168" s="17" t="s">
        <v>227</v>
      </c>
      <c r="BM168" s="154" t="s">
        <v>596</v>
      </c>
    </row>
    <row r="169" spans="1:65" s="2" customFormat="1" ht="33" customHeight="1">
      <c r="A169" s="32"/>
      <c r="B169" s="142"/>
      <c r="C169" s="143" t="s">
        <v>241</v>
      </c>
      <c r="D169" s="143" t="s">
        <v>144</v>
      </c>
      <c r="E169" s="144" t="s">
        <v>253</v>
      </c>
      <c r="F169" s="145" t="s">
        <v>254</v>
      </c>
      <c r="G169" s="146" t="s">
        <v>233</v>
      </c>
      <c r="H169" s="147">
        <v>4</v>
      </c>
      <c r="I169" s="148"/>
      <c r="J169" s="149">
        <f t="shared" si="0"/>
        <v>0</v>
      </c>
      <c r="K169" s="145" t="s">
        <v>148</v>
      </c>
      <c r="L169" s="33"/>
      <c r="M169" s="150" t="s">
        <v>1</v>
      </c>
      <c r="N169" s="151" t="s">
        <v>34</v>
      </c>
      <c r="O169" s="58"/>
      <c r="P169" s="152">
        <f t="shared" si="1"/>
        <v>0</v>
      </c>
      <c r="Q169" s="152">
        <v>1.6469999999999999E-2</v>
      </c>
      <c r="R169" s="152">
        <f t="shared" si="2"/>
        <v>6.5879999999999994E-2</v>
      </c>
      <c r="S169" s="152">
        <v>0</v>
      </c>
      <c r="T169" s="152">
        <f t="shared" si="3"/>
        <v>0</v>
      </c>
      <c r="U169" s="153" t="s">
        <v>1</v>
      </c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54" t="s">
        <v>227</v>
      </c>
      <c r="AT169" s="154" t="s">
        <v>144</v>
      </c>
      <c r="AU169" s="154" t="s">
        <v>79</v>
      </c>
      <c r="AY169" s="17" t="s">
        <v>141</v>
      </c>
      <c r="BE169" s="155">
        <f t="shared" si="4"/>
        <v>0</v>
      </c>
      <c r="BF169" s="155">
        <f t="shared" si="5"/>
        <v>0</v>
      </c>
      <c r="BG169" s="155">
        <f t="shared" si="6"/>
        <v>0</v>
      </c>
      <c r="BH169" s="155">
        <f t="shared" si="7"/>
        <v>0</v>
      </c>
      <c r="BI169" s="155">
        <f t="shared" si="8"/>
        <v>0</v>
      </c>
      <c r="BJ169" s="17" t="s">
        <v>77</v>
      </c>
      <c r="BK169" s="155">
        <f t="shared" si="9"/>
        <v>0</v>
      </c>
      <c r="BL169" s="17" t="s">
        <v>227</v>
      </c>
      <c r="BM169" s="154" t="s">
        <v>597</v>
      </c>
    </row>
    <row r="170" spans="1:65" s="2" customFormat="1" ht="16.5" customHeight="1">
      <c r="A170" s="32"/>
      <c r="B170" s="142"/>
      <c r="C170" s="172" t="s">
        <v>245</v>
      </c>
      <c r="D170" s="172" t="s">
        <v>172</v>
      </c>
      <c r="E170" s="173" t="s">
        <v>257</v>
      </c>
      <c r="F170" s="174" t="s">
        <v>258</v>
      </c>
      <c r="G170" s="175" t="s">
        <v>238</v>
      </c>
      <c r="H170" s="176">
        <v>4</v>
      </c>
      <c r="I170" s="177"/>
      <c r="J170" s="178">
        <f t="shared" si="0"/>
        <v>0</v>
      </c>
      <c r="K170" s="174" t="s">
        <v>148</v>
      </c>
      <c r="L170" s="179"/>
      <c r="M170" s="180" t="s">
        <v>1</v>
      </c>
      <c r="N170" s="181" t="s">
        <v>34</v>
      </c>
      <c r="O170" s="58"/>
      <c r="P170" s="152">
        <f t="shared" si="1"/>
        <v>0</v>
      </c>
      <c r="Q170" s="152">
        <v>1.35E-2</v>
      </c>
      <c r="R170" s="152">
        <f t="shared" si="2"/>
        <v>5.3999999999999999E-2</v>
      </c>
      <c r="S170" s="152">
        <v>0</v>
      </c>
      <c r="T170" s="152">
        <f t="shared" si="3"/>
        <v>0</v>
      </c>
      <c r="U170" s="153" t="s">
        <v>1</v>
      </c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54" t="s">
        <v>239</v>
      </c>
      <c r="AT170" s="154" t="s">
        <v>172</v>
      </c>
      <c r="AU170" s="154" t="s">
        <v>79</v>
      </c>
      <c r="AY170" s="17" t="s">
        <v>141</v>
      </c>
      <c r="BE170" s="155">
        <f t="shared" si="4"/>
        <v>0</v>
      </c>
      <c r="BF170" s="155">
        <f t="shared" si="5"/>
        <v>0</v>
      </c>
      <c r="BG170" s="155">
        <f t="shared" si="6"/>
        <v>0</v>
      </c>
      <c r="BH170" s="155">
        <f t="shared" si="7"/>
        <v>0</v>
      </c>
      <c r="BI170" s="155">
        <f t="shared" si="8"/>
        <v>0</v>
      </c>
      <c r="BJ170" s="17" t="s">
        <v>77</v>
      </c>
      <c r="BK170" s="155">
        <f t="shared" si="9"/>
        <v>0</v>
      </c>
      <c r="BL170" s="17" t="s">
        <v>227</v>
      </c>
      <c r="BM170" s="154" t="s">
        <v>598</v>
      </c>
    </row>
    <row r="171" spans="1:65" s="2" customFormat="1" ht="24.2" customHeight="1">
      <c r="A171" s="32"/>
      <c r="B171" s="142"/>
      <c r="C171" s="143" t="s">
        <v>249</v>
      </c>
      <c r="D171" s="143" t="s">
        <v>144</v>
      </c>
      <c r="E171" s="144" t="s">
        <v>599</v>
      </c>
      <c r="F171" s="145" t="s">
        <v>600</v>
      </c>
      <c r="G171" s="146" t="s">
        <v>233</v>
      </c>
      <c r="H171" s="147">
        <v>1</v>
      </c>
      <c r="I171" s="148"/>
      <c r="J171" s="149">
        <f t="shared" si="0"/>
        <v>0</v>
      </c>
      <c r="K171" s="145" t="s">
        <v>148</v>
      </c>
      <c r="L171" s="33"/>
      <c r="M171" s="150" t="s">
        <v>1</v>
      </c>
      <c r="N171" s="151" t="s">
        <v>34</v>
      </c>
      <c r="O171" s="58"/>
      <c r="P171" s="152">
        <f t="shared" si="1"/>
        <v>0</v>
      </c>
      <c r="Q171" s="152">
        <v>1.6889999999999999E-2</v>
      </c>
      <c r="R171" s="152">
        <f t="shared" si="2"/>
        <v>1.6889999999999999E-2</v>
      </c>
      <c r="S171" s="152">
        <v>0</v>
      </c>
      <c r="T171" s="152">
        <f t="shared" si="3"/>
        <v>0</v>
      </c>
      <c r="U171" s="153" t="s">
        <v>1</v>
      </c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54" t="s">
        <v>227</v>
      </c>
      <c r="AT171" s="154" t="s">
        <v>144</v>
      </c>
      <c r="AU171" s="154" t="s">
        <v>79</v>
      </c>
      <c r="AY171" s="17" t="s">
        <v>141</v>
      </c>
      <c r="BE171" s="155">
        <f t="shared" si="4"/>
        <v>0</v>
      </c>
      <c r="BF171" s="155">
        <f t="shared" si="5"/>
        <v>0</v>
      </c>
      <c r="BG171" s="155">
        <f t="shared" si="6"/>
        <v>0</v>
      </c>
      <c r="BH171" s="155">
        <f t="shared" si="7"/>
        <v>0</v>
      </c>
      <c r="BI171" s="155">
        <f t="shared" si="8"/>
        <v>0</v>
      </c>
      <c r="BJ171" s="17" t="s">
        <v>77</v>
      </c>
      <c r="BK171" s="155">
        <f t="shared" si="9"/>
        <v>0</v>
      </c>
      <c r="BL171" s="17" t="s">
        <v>227</v>
      </c>
      <c r="BM171" s="154" t="s">
        <v>601</v>
      </c>
    </row>
    <row r="172" spans="1:65" s="2" customFormat="1" ht="21.75" customHeight="1">
      <c r="A172" s="32"/>
      <c r="B172" s="142"/>
      <c r="C172" s="172" t="s">
        <v>7</v>
      </c>
      <c r="D172" s="172" t="s">
        <v>172</v>
      </c>
      <c r="E172" s="173" t="s">
        <v>602</v>
      </c>
      <c r="F172" s="174" t="s">
        <v>603</v>
      </c>
      <c r="G172" s="175" t="s">
        <v>238</v>
      </c>
      <c r="H172" s="176">
        <v>1</v>
      </c>
      <c r="I172" s="177"/>
      <c r="J172" s="178">
        <f t="shared" si="0"/>
        <v>0</v>
      </c>
      <c r="K172" s="174" t="s">
        <v>148</v>
      </c>
      <c r="L172" s="179"/>
      <c r="M172" s="180" t="s">
        <v>1</v>
      </c>
      <c r="N172" s="181" t="s">
        <v>34</v>
      </c>
      <c r="O172" s="58"/>
      <c r="P172" s="152">
        <f t="shared" si="1"/>
        <v>0</v>
      </c>
      <c r="Q172" s="152">
        <v>1.6E-2</v>
      </c>
      <c r="R172" s="152">
        <f t="shared" si="2"/>
        <v>1.6E-2</v>
      </c>
      <c r="S172" s="152">
        <v>0</v>
      </c>
      <c r="T172" s="152">
        <f t="shared" si="3"/>
        <v>0</v>
      </c>
      <c r="U172" s="153" t="s">
        <v>1</v>
      </c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54" t="s">
        <v>239</v>
      </c>
      <c r="AT172" s="154" t="s">
        <v>172</v>
      </c>
      <c r="AU172" s="154" t="s">
        <v>79</v>
      </c>
      <c r="AY172" s="17" t="s">
        <v>141</v>
      </c>
      <c r="BE172" s="155">
        <f t="shared" si="4"/>
        <v>0</v>
      </c>
      <c r="BF172" s="155">
        <f t="shared" si="5"/>
        <v>0</v>
      </c>
      <c r="BG172" s="155">
        <f t="shared" si="6"/>
        <v>0</v>
      </c>
      <c r="BH172" s="155">
        <f t="shared" si="7"/>
        <v>0</v>
      </c>
      <c r="BI172" s="155">
        <f t="shared" si="8"/>
        <v>0</v>
      </c>
      <c r="BJ172" s="17" t="s">
        <v>77</v>
      </c>
      <c r="BK172" s="155">
        <f t="shared" si="9"/>
        <v>0</v>
      </c>
      <c r="BL172" s="17" t="s">
        <v>227</v>
      </c>
      <c r="BM172" s="154" t="s">
        <v>604</v>
      </c>
    </row>
    <row r="173" spans="1:65" s="2" customFormat="1" ht="24.2" customHeight="1">
      <c r="A173" s="32"/>
      <c r="B173" s="142"/>
      <c r="C173" s="143" t="s">
        <v>256</v>
      </c>
      <c r="D173" s="143" t="s">
        <v>144</v>
      </c>
      <c r="E173" s="144" t="s">
        <v>269</v>
      </c>
      <c r="F173" s="145" t="s">
        <v>270</v>
      </c>
      <c r="G173" s="146" t="s">
        <v>238</v>
      </c>
      <c r="H173" s="147">
        <v>4</v>
      </c>
      <c r="I173" s="148"/>
      <c r="J173" s="149">
        <f t="shared" si="0"/>
        <v>0</v>
      </c>
      <c r="K173" s="145" t="s">
        <v>148</v>
      </c>
      <c r="L173" s="33"/>
      <c r="M173" s="150" t="s">
        <v>1</v>
      </c>
      <c r="N173" s="151" t="s">
        <v>34</v>
      </c>
      <c r="O173" s="58"/>
      <c r="P173" s="152">
        <f t="shared" si="1"/>
        <v>0</v>
      </c>
      <c r="Q173" s="152">
        <v>4.0000000000000003E-5</v>
      </c>
      <c r="R173" s="152">
        <f t="shared" si="2"/>
        <v>1.6000000000000001E-4</v>
      </c>
      <c r="S173" s="152">
        <v>0</v>
      </c>
      <c r="T173" s="152">
        <f t="shared" si="3"/>
        <v>0</v>
      </c>
      <c r="U173" s="153" t="s">
        <v>1</v>
      </c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54" t="s">
        <v>227</v>
      </c>
      <c r="AT173" s="154" t="s">
        <v>144</v>
      </c>
      <c r="AU173" s="154" t="s">
        <v>79</v>
      </c>
      <c r="AY173" s="17" t="s">
        <v>141</v>
      </c>
      <c r="BE173" s="155">
        <f t="shared" si="4"/>
        <v>0</v>
      </c>
      <c r="BF173" s="155">
        <f t="shared" si="5"/>
        <v>0</v>
      </c>
      <c r="BG173" s="155">
        <f t="shared" si="6"/>
        <v>0</v>
      </c>
      <c r="BH173" s="155">
        <f t="shared" si="7"/>
        <v>0</v>
      </c>
      <c r="BI173" s="155">
        <f t="shared" si="8"/>
        <v>0</v>
      </c>
      <c r="BJ173" s="17" t="s">
        <v>77</v>
      </c>
      <c r="BK173" s="155">
        <f t="shared" si="9"/>
        <v>0</v>
      </c>
      <c r="BL173" s="17" t="s">
        <v>227</v>
      </c>
      <c r="BM173" s="154" t="s">
        <v>605</v>
      </c>
    </row>
    <row r="174" spans="1:65" s="2" customFormat="1" ht="16.5" customHeight="1">
      <c r="A174" s="32"/>
      <c r="B174" s="142"/>
      <c r="C174" s="172" t="s">
        <v>260</v>
      </c>
      <c r="D174" s="172" t="s">
        <v>172</v>
      </c>
      <c r="E174" s="173" t="s">
        <v>273</v>
      </c>
      <c r="F174" s="174" t="s">
        <v>274</v>
      </c>
      <c r="G174" s="175" t="s">
        <v>238</v>
      </c>
      <c r="H174" s="176">
        <v>4</v>
      </c>
      <c r="I174" s="177"/>
      <c r="J174" s="178">
        <f t="shared" si="0"/>
        <v>0</v>
      </c>
      <c r="K174" s="174" t="s">
        <v>148</v>
      </c>
      <c r="L174" s="179"/>
      <c r="M174" s="180" t="s">
        <v>1</v>
      </c>
      <c r="N174" s="181" t="s">
        <v>34</v>
      </c>
      <c r="O174" s="58"/>
      <c r="P174" s="152">
        <f t="shared" si="1"/>
        <v>0</v>
      </c>
      <c r="Q174" s="152">
        <v>2.5000000000000001E-3</v>
      </c>
      <c r="R174" s="152">
        <f t="shared" si="2"/>
        <v>0.01</v>
      </c>
      <c r="S174" s="152">
        <v>0</v>
      </c>
      <c r="T174" s="152">
        <f t="shared" si="3"/>
        <v>0</v>
      </c>
      <c r="U174" s="153" t="s">
        <v>1</v>
      </c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54" t="s">
        <v>239</v>
      </c>
      <c r="AT174" s="154" t="s">
        <v>172</v>
      </c>
      <c r="AU174" s="154" t="s">
        <v>79</v>
      </c>
      <c r="AY174" s="17" t="s">
        <v>141</v>
      </c>
      <c r="BE174" s="155">
        <f t="shared" si="4"/>
        <v>0</v>
      </c>
      <c r="BF174" s="155">
        <f t="shared" si="5"/>
        <v>0</v>
      </c>
      <c r="BG174" s="155">
        <f t="shared" si="6"/>
        <v>0</v>
      </c>
      <c r="BH174" s="155">
        <f t="shared" si="7"/>
        <v>0</v>
      </c>
      <c r="BI174" s="155">
        <f t="shared" si="8"/>
        <v>0</v>
      </c>
      <c r="BJ174" s="17" t="s">
        <v>77</v>
      </c>
      <c r="BK174" s="155">
        <f t="shared" si="9"/>
        <v>0</v>
      </c>
      <c r="BL174" s="17" t="s">
        <v>227</v>
      </c>
      <c r="BM174" s="154" t="s">
        <v>606</v>
      </c>
    </row>
    <row r="175" spans="1:65" s="2" customFormat="1" ht="24.2" customHeight="1">
      <c r="A175" s="32"/>
      <c r="B175" s="142"/>
      <c r="C175" s="143" t="s">
        <v>264</v>
      </c>
      <c r="D175" s="143" t="s">
        <v>144</v>
      </c>
      <c r="E175" s="144" t="s">
        <v>277</v>
      </c>
      <c r="F175" s="145" t="s">
        <v>278</v>
      </c>
      <c r="G175" s="146" t="s">
        <v>181</v>
      </c>
      <c r="H175" s="147">
        <v>1</v>
      </c>
      <c r="I175" s="148"/>
      <c r="J175" s="149">
        <f t="shared" si="0"/>
        <v>0</v>
      </c>
      <c r="K175" s="145" t="s">
        <v>1</v>
      </c>
      <c r="L175" s="33"/>
      <c r="M175" s="150" t="s">
        <v>1</v>
      </c>
      <c r="N175" s="151" t="s">
        <v>34</v>
      </c>
      <c r="O175" s="58"/>
      <c r="P175" s="152">
        <f t="shared" si="1"/>
        <v>0</v>
      </c>
      <c r="Q175" s="152">
        <v>6.0000000000000002E-5</v>
      </c>
      <c r="R175" s="152">
        <f t="shared" si="2"/>
        <v>6.0000000000000002E-5</v>
      </c>
      <c r="S175" s="152">
        <v>0</v>
      </c>
      <c r="T175" s="152">
        <f t="shared" si="3"/>
        <v>0</v>
      </c>
      <c r="U175" s="153" t="s">
        <v>1</v>
      </c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54" t="s">
        <v>227</v>
      </c>
      <c r="AT175" s="154" t="s">
        <v>144</v>
      </c>
      <c r="AU175" s="154" t="s">
        <v>79</v>
      </c>
      <c r="AY175" s="17" t="s">
        <v>141</v>
      </c>
      <c r="BE175" s="155">
        <f t="shared" si="4"/>
        <v>0</v>
      </c>
      <c r="BF175" s="155">
        <f t="shared" si="5"/>
        <v>0</v>
      </c>
      <c r="BG175" s="155">
        <f t="shared" si="6"/>
        <v>0</v>
      </c>
      <c r="BH175" s="155">
        <f t="shared" si="7"/>
        <v>0</v>
      </c>
      <c r="BI175" s="155">
        <f t="shared" si="8"/>
        <v>0</v>
      </c>
      <c r="BJ175" s="17" t="s">
        <v>77</v>
      </c>
      <c r="BK175" s="155">
        <f t="shared" si="9"/>
        <v>0</v>
      </c>
      <c r="BL175" s="17" t="s">
        <v>227</v>
      </c>
      <c r="BM175" s="154" t="s">
        <v>607</v>
      </c>
    </row>
    <row r="176" spans="1:65" s="2" customFormat="1" ht="24.2" customHeight="1">
      <c r="A176" s="32"/>
      <c r="B176" s="142"/>
      <c r="C176" s="143" t="s">
        <v>268</v>
      </c>
      <c r="D176" s="143" t="s">
        <v>144</v>
      </c>
      <c r="E176" s="144" t="s">
        <v>281</v>
      </c>
      <c r="F176" s="145" t="s">
        <v>282</v>
      </c>
      <c r="G176" s="146" t="s">
        <v>199</v>
      </c>
      <c r="H176" s="147">
        <v>0.25900000000000001</v>
      </c>
      <c r="I176" s="148"/>
      <c r="J176" s="149">
        <f t="shared" si="0"/>
        <v>0</v>
      </c>
      <c r="K176" s="145" t="s">
        <v>148</v>
      </c>
      <c r="L176" s="33"/>
      <c r="M176" s="150" t="s">
        <v>1</v>
      </c>
      <c r="N176" s="151" t="s">
        <v>34</v>
      </c>
      <c r="O176" s="58"/>
      <c r="P176" s="152">
        <f t="shared" si="1"/>
        <v>0</v>
      </c>
      <c r="Q176" s="152">
        <v>0</v>
      </c>
      <c r="R176" s="152">
        <f t="shared" si="2"/>
        <v>0</v>
      </c>
      <c r="S176" s="152">
        <v>0</v>
      </c>
      <c r="T176" s="152">
        <f t="shared" si="3"/>
        <v>0</v>
      </c>
      <c r="U176" s="153" t="s">
        <v>1</v>
      </c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54" t="s">
        <v>227</v>
      </c>
      <c r="AT176" s="154" t="s">
        <v>144</v>
      </c>
      <c r="AU176" s="154" t="s">
        <v>79</v>
      </c>
      <c r="AY176" s="17" t="s">
        <v>141</v>
      </c>
      <c r="BE176" s="155">
        <f t="shared" si="4"/>
        <v>0</v>
      </c>
      <c r="BF176" s="155">
        <f t="shared" si="5"/>
        <v>0</v>
      </c>
      <c r="BG176" s="155">
        <f t="shared" si="6"/>
        <v>0</v>
      </c>
      <c r="BH176" s="155">
        <f t="shared" si="7"/>
        <v>0</v>
      </c>
      <c r="BI176" s="155">
        <f t="shared" si="8"/>
        <v>0</v>
      </c>
      <c r="BJ176" s="17" t="s">
        <v>77</v>
      </c>
      <c r="BK176" s="155">
        <f t="shared" si="9"/>
        <v>0</v>
      </c>
      <c r="BL176" s="17" t="s">
        <v>227</v>
      </c>
      <c r="BM176" s="154" t="s">
        <v>608</v>
      </c>
    </row>
    <row r="177" spans="1:65" s="12" customFormat="1" ht="22.9" customHeight="1">
      <c r="B177" s="129"/>
      <c r="D177" s="130" t="s">
        <v>68</v>
      </c>
      <c r="E177" s="140" t="s">
        <v>284</v>
      </c>
      <c r="F177" s="140" t="s">
        <v>285</v>
      </c>
      <c r="I177" s="132"/>
      <c r="J177" s="141">
        <f>BK177</f>
        <v>0</v>
      </c>
      <c r="L177" s="129"/>
      <c r="M177" s="134"/>
      <c r="N177" s="135"/>
      <c r="O177" s="135"/>
      <c r="P177" s="136">
        <f>SUM(P178:P181)</f>
        <v>0</v>
      </c>
      <c r="Q177" s="135"/>
      <c r="R177" s="136">
        <f>SUM(R178:R181)</f>
        <v>2.955E-2</v>
      </c>
      <c r="S177" s="135"/>
      <c r="T177" s="136">
        <f>SUM(T178:T181)</f>
        <v>0</v>
      </c>
      <c r="U177" s="137"/>
      <c r="AR177" s="130" t="s">
        <v>79</v>
      </c>
      <c r="AT177" s="138" t="s">
        <v>68</v>
      </c>
      <c r="AU177" s="138" t="s">
        <v>77</v>
      </c>
      <c r="AY177" s="130" t="s">
        <v>141</v>
      </c>
      <c r="BK177" s="139">
        <f>SUM(BK178:BK181)</f>
        <v>0</v>
      </c>
    </row>
    <row r="178" spans="1:65" s="2" customFormat="1" ht="33" customHeight="1">
      <c r="A178" s="32"/>
      <c r="B178" s="142"/>
      <c r="C178" s="143" t="s">
        <v>272</v>
      </c>
      <c r="D178" s="143" t="s">
        <v>144</v>
      </c>
      <c r="E178" s="144" t="s">
        <v>287</v>
      </c>
      <c r="F178" s="145" t="s">
        <v>288</v>
      </c>
      <c r="G178" s="146" t="s">
        <v>233</v>
      </c>
      <c r="H178" s="147">
        <v>3</v>
      </c>
      <c r="I178" s="148"/>
      <c r="J178" s="149">
        <f>ROUND(I178*H178,2)</f>
        <v>0</v>
      </c>
      <c r="K178" s="145" t="s">
        <v>148</v>
      </c>
      <c r="L178" s="33"/>
      <c r="M178" s="150" t="s">
        <v>1</v>
      </c>
      <c r="N178" s="151" t="s">
        <v>34</v>
      </c>
      <c r="O178" s="58"/>
      <c r="P178" s="152">
        <f>O178*H178</f>
        <v>0</v>
      </c>
      <c r="Q178" s="152">
        <v>9.1999999999999998E-3</v>
      </c>
      <c r="R178" s="152">
        <f>Q178*H178</f>
        <v>2.76E-2</v>
      </c>
      <c r="S178" s="152">
        <v>0</v>
      </c>
      <c r="T178" s="152">
        <f>S178*H178</f>
        <v>0</v>
      </c>
      <c r="U178" s="153" t="s">
        <v>1</v>
      </c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54" t="s">
        <v>227</v>
      </c>
      <c r="AT178" s="154" t="s">
        <v>144</v>
      </c>
      <c r="AU178" s="154" t="s">
        <v>79</v>
      </c>
      <c r="AY178" s="17" t="s">
        <v>141</v>
      </c>
      <c r="BE178" s="155">
        <f>IF(N178="základní",J178,0)</f>
        <v>0</v>
      </c>
      <c r="BF178" s="155">
        <f>IF(N178="snížená",J178,0)</f>
        <v>0</v>
      </c>
      <c r="BG178" s="155">
        <f>IF(N178="zákl. přenesená",J178,0)</f>
        <v>0</v>
      </c>
      <c r="BH178" s="155">
        <f>IF(N178="sníž. přenesená",J178,0)</f>
        <v>0</v>
      </c>
      <c r="BI178" s="155">
        <f>IF(N178="nulová",J178,0)</f>
        <v>0</v>
      </c>
      <c r="BJ178" s="17" t="s">
        <v>77</v>
      </c>
      <c r="BK178" s="155">
        <f>ROUND(I178*H178,2)</f>
        <v>0</v>
      </c>
      <c r="BL178" s="17" t="s">
        <v>227</v>
      </c>
      <c r="BM178" s="154" t="s">
        <v>609</v>
      </c>
    </row>
    <row r="179" spans="1:65" s="2" customFormat="1" ht="16.5" customHeight="1">
      <c r="A179" s="32"/>
      <c r="B179" s="142"/>
      <c r="C179" s="143" t="s">
        <v>276</v>
      </c>
      <c r="D179" s="143" t="s">
        <v>144</v>
      </c>
      <c r="E179" s="144" t="s">
        <v>291</v>
      </c>
      <c r="F179" s="145" t="s">
        <v>292</v>
      </c>
      <c r="G179" s="146" t="s">
        <v>233</v>
      </c>
      <c r="H179" s="147">
        <v>3</v>
      </c>
      <c r="I179" s="148"/>
      <c r="J179" s="149">
        <f>ROUND(I179*H179,2)</f>
        <v>0</v>
      </c>
      <c r="K179" s="145" t="s">
        <v>148</v>
      </c>
      <c r="L179" s="33"/>
      <c r="M179" s="150" t="s">
        <v>1</v>
      </c>
      <c r="N179" s="151" t="s">
        <v>34</v>
      </c>
      <c r="O179" s="58"/>
      <c r="P179" s="152">
        <f>O179*H179</f>
        <v>0</v>
      </c>
      <c r="Q179" s="152">
        <v>1.4999999999999999E-4</v>
      </c>
      <c r="R179" s="152">
        <f>Q179*H179</f>
        <v>4.4999999999999999E-4</v>
      </c>
      <c r="S179" s="152">
        <v>0</v>
      </c>
      <c r="T179" s="152">
        <f>S179*H179</f>
        <v>0</v>
      </c>
      <c r="U179" s="153" t="s">
        <v>1</v>
      </c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154" t="s">
        <v>227</v>
      </c>
      <c r="AT179" s="154" t="s">
        <v>144</v>
      </c>
      <c r="AU179" s="154" t="s">
        <v>79</v>
      </c>
      <c r="AY179" s="17" t="s">
        <v>141</v>
      </c>
      <c r="BE179" s="155">
        <f>IF(N179="základní",J179,0)</f>
        <v>0</v>
      </c>
      <c r="BF179" s="155">
        <f>IF(N179="snížená",J179,0)</f>
        <v>0</v>
      </c>
      <c r="BG179" s="155">
        <f>IF(N179="zákl. přenesená",J179,0)</f>
        <v>0</v>
      </c>
      <c r="BH179" s="155">
        <f>IF(N179="sníž. přenesená",J179,0)</f>
        <v>0</v>
      </c>
      <c r="BI179" s="155">
        <f>IF(N179="nulová",J179,0)</f>
        <v>0</v>
      </c>
      <c r="BJ179" s="17" t="s">
        <v>77</v>
      </c>
      <c r="BK179" s="155">
        <f>ROUND(I179*H179,2)</f>
        <v>0</v>
      </c>
      <c r="BL179" s="17" t="s">
        <v>227</v>
      </c>
      <c r="BM179" s="154" t="s">
        <v>610</v>
      </c>
    </row>
    <row r="180" spans="1:65" s="2" customFormat="1" ht="16.5" customHeight="1">
      <c r="A180" s="32"/>
      <c r="B180" s="142"/>
      <c r="C180" s="143" t="s">
        <v>280</v>
      </c>
      <c r="D180" s="143" t="s">
        <v>144</v>
      </c>
      <c r="E180" s="144" t="s">
        <v>295</v>
      </c>
      <c r="F180" s="145" t="s">
        <v>296</v>
      </c>
      <c r="G180" s="146" t="s">
        <v>233</v>
      </c>
      <c r="H180" s="147">
        <v>3</v>
      </c>
      <c r="I180" s="148"/>
      <c r="J180" s="149">
        <f>ROUND(I180*H180,2)</f>
        <v>0</v>
      </c>
      <c r="K180" s="145" t="s">
        <v>148</v>
      </c>
      <c r="L180" s="33"/>
      <c r="M180" s="150" t="s">
        <v>1</v>
      </c>
      <c r="N180" s="151" t="s">
        <v>34</v>
      </c>
      <c r="O180" s="58"/>
      <c r="P180" s="152">
        <f>O180*H180</f>
        <v>0</v>
      </c>
      <c r="Q180" s="152">
        <v>5.0000000000000001E-4</v>
      </c>
      <c r="R180" s="152">
        <f>Q180*H180</f>
        <v>1.5E-3</v>
      </c>
      <c r="S180" s="152">
        <v>0</v>
      </c>
      <c r="T180" s="152">
        <f>S180*H180</f>
        <v>0</v>
      </c>
      <c r="U180" s="153" t="s">
        <v>1</v>
      </c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54" t="s">
        <v>227</v>
      </c>
      <c r="AT180" s="154" t="s">
        <v>144</v>
      </c>
      <c r="AU180" s="154" t="s">
        <v>79</v>
      </c>
      <c r="AY180" s="17" t="s">
        <v>141</v>
      </c>
      <c r="BE180" s="155">
        <f>IF(N180="základní",J180,0)</f>
        <v>0</v>
      </c>
      <c r="BF180" s="155">
        <f>IF(N180="snížená",J180,0)</f>
        <v>0</v>
      </c>
      <c r="BG180" s="155">
        <f>IF(N180="zákl. přenesená",J180,0)</f>
        <v>0</v>
      </c>
      <c r="BH180" s="155">
        <f>IF(N180="sníž. přenesená",J180,0)</f>
        <v>0</v>
      </c>
      <c r="BI180" s="155">
        <f>IF(N180="nulová",J180,0)</f>
        <v>0</v>
      </c>
      <c r="BJ180" s="17" t="s">
        <v>77</v>
      </c>
      <c r="BK180" s="155">
        <f>ROUND(I180*H180,2)</f>
        <v>0</v>
      </c>
      <c r="BL180" s="17" t="s">
        <v>227</v>
      </c>
      <c r="BM180" s="154" t="s">
        <v>611</v>
      </c>
    </row>
    <row r="181" spans="1:65" s="2" customFormat="1" ht="24.2" customHeight="1">
      <c r="A181" s="32"/>
      <c r="B181" s="142"/>
      <c r="C181" s="143" t="s">
        <v>286</v>
      </c>
      <c r="D181" s="143" t="s">
        <v>144</v>
      </c>
      <c r="E181" s="144" t="s">
        <v>298</v>
      </c>
      <c r="F181" s="145" t="s">
        <v>299</v>
      </c>
      <c r="G181" s="146" t="s">
        <v>199</v>
      </c>
      <c r="H181" s="147">
        <v>0.03</v>
      </c>
      <c r="I181" s="148"/>
      <c r="J181" s="149">
        <f>ROUND(I181*H181,2)</f>
        <v>0</v>
      </c>
      <c r="K181" s="145" t="s">
        <v>148</v>
      </c>
      <c r="L181" s="33"/>
      <c r="M181" s="150" t="s">
        <v>1</v>
      </c>
      <c r="N181" s="151" t="s">
        <v>34</v>
      </c>
      <c r="O181" s="58"/>
      <c r="P181" s="152">
        <f>O181*H181</f>
        <v>0</v>
      </c>
      <c r="Q181" s="152">
        <v>0</v>
      </c>
      <c r="R181" s="152">
        <f>Q181*H181</f>
        <v>0</v>
      </c>
      <c r="S181" s="152">
        <v>0</v>
      </c>
      <c r="T181" s="152">
        <f>S181*H181</f>
        <v>0</v>
      </c>
      <c r="U181" s="153" t="s">
        <v>1</v>
      </c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154" t="s">
        <v>227</v>
      </c>
      <c r="AT181" s="154" t="s">
        <v>144</v>
      </c>
      <c r="AU181" s="154" t="s">
        <v>79</v>
      </c>
      <c r="AY181" s="17" t="s">
        <v>141</v>
      </c>
      <c r="BE181" s="155">
        <f>IF(N181="základní",J181,0)</f>
        <v>0</v>
      </c>
      <c r="BF181" s="155">
        <f>IF(N181="snížená",J181,0)</f>
        <v>0</v>
      </c>
      <c r="BG181" s="155">
        <f>IF(N181="zákl. přenesená",J181,0)</f>
        <v>0</v>
      </c>
      <c r="BH181" s="155">
        <f>IF(N181="sníž. přenesená",J181,0)</f>
        <v>0</v>
      </c>
      <c r="BI181" s="155">
        <f>IF(N181="nulová",J181,0)</f>
        <v>0</v>
      </c>
      <c r="BJ181" s="17" t="s">
        <v>77</v>
      </c>
      <c r="BK181" s="155">
        <f>ROUND(I181*H181,2)</f>
        <v>0</v>
      </c>
      <c r="BL181" s="17" t="s">
        <v>227</v>
      </c>
      <c r="BM181" s="154" t="s">
        <v>612</v>
      </c>
    </row>
    <row r="182" spans="1:65" s="12" customFormat="1" ht="22.9" customHeight="1">
      <c r="B182" s="129"/>
      <c r="D182" s="130" t="s">
        <v>68</v>
      </c>
      <c r="E182" s="140" t="s">
        <v>301</v>
      </c>
      <c r="F182" s="140" t="s">
        <v>302</v>
      </c>
      <c r="I182" s="132"/>
      <c r="J182" s="141">
        <f>BK182</f>
        <v>0</v>
      </c>
      <c r="L182" s="129"/>
      <c r="M182" s="134"/>
      <c r="N182" s="135"/>
      <c r="O182" s="135"/>
      <c r="P182" s="136">
        <f>P183</f>
        <v>0</v>
      </c>
      <c r="Q182" s="135"/>
      <c r="R182" s="136">
        <f>R183</f>
        <v>0</v>
      </c>
      <c r="S182" s="135"/>
      <c r="T182" s="136">
        <f>T183</f>
        <v>0</v>
      </c>
      <c r="U182" s="137"/>
      <c r="AR182" s="130" t="s">
        <v>79</v>
      </c>
      <c r="AT182" s="138" t="s">
        <v>68</v>
      </c>
      <c r="AU182" s="138" t="s">
        <v>77</v>
      </c>
      <c r="AY182" s="130" t="s">
        <v>141</v>
      </c>
      <c r="BK182" s="139">
        <f>BK183</f>
        <v>0</v>
      </c>
    </row>
    <row r="183" spans="1:65" s="2" customFormat="1" ht="16.5" customHeight="1">
      <c r="A183" s="32"/>
      <c r="B183" s="142"/>
      <c r="C183" s="143" t="s">
        <v>290</v>
      </c>
      <c r="D183" s="143" t="s">
        <v>144</v>
      </c>
      <c r="E183" s="144" t="s">
        <v>304</v>
      </c>
      <c r="F183" s="145" t="s">
        <v>305</v>
      </c>
      <c r="G183" s="146" t="s">
        <v>181</v>
      </c>
      <c r="H183" s="147">
        <v>1</v>
      </c>
      <c r="I183" s="148"/>
      <c r="J183" s="149">
        <f>ROUND(I183*H183,2)</f>
        <v>0</v>
      </c>
      <c r="K183" s="145" t="s">
        <v>1</v>
      </c>
      <c r="L183" s="33"/>
      <c r="M183" s="150" t="s">
        <v>1</v>
      </c>
      <c r="N183" s="151" t="s">
        <v>34</v>
      </c>
      <c r="O183" s="58"/>
      <c r="P183" s="152">
        <f>O183*H183</f>
        <v>0</v>
      </c>
      <c r="Q183" s="152">
        <v>0</v>
      </c>
      <c r="R183" s="152">
        <f>Q183*H183</f>
        <v>0</v>
      </c>
      <c r="S183" s="152">
        <v>0</v>
      </c>
      <c r="T183" s="152">
        <f>S183*H183</f>
        <v>0</v>
      </c>
      <c r="U183" s="153" t="s">
        <v>1</v>
      </c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54" t="s">
        <v>227</v>
      </c>
      <c r="AT183" s="154" t="s">
        <v>144</v>
      </c>
      <c r="AU183" s="154" t="s">
        <v>79</v>
      </c>
      <c r="AY183" s="17" t="s">
        <v>141</v>
      </c>
      <c r="BE183" s="155">
        <f>IF(N183="základní",J183,0)</f>
        <v>0</v>
      </c>
      <c r="BF183" s="155">
        <f>IF(N183="snížená",J183,0)</f>
        <v>0</v>
      </c>
      <c r="BG183" s="155">
        <f>IF(N183="zákl. přenesená",J183,0)</f>
        <v>0</v>
      </c>
      <c r="BH183" s="155">
        <f>IF(N183="sníž. přenesená",J183,0)</f>
        <v>0</v>
      </c>
      <c r="BI183" s="155">
        <f>IF(N183="nulová",J183,0)</f>
        <v>0</v>
      </c>
      <c r="BJ183" s="17" t="s">
        <v>77</v>
      </c>
      <c r="BK183" s="155">
        <f>ROUND(I183*H183,2)</f>
        <v>0</v>
      </c>
      <c r="BL183" s="17" t="s">
        <v>227</v>
      </c>
      <c r="BM183" s="154" t="s">
        <v>613</v>
      </c>
    </row>
    <row r="184" spans="1:65" s="12" customFormat="1" ht="22.9" customHeight="1">
      <c r="B184" s="129"/>
      <c r="D184" s="130" t="s">
        <v>68</v>
      </c>
      <c r="E184" s="140" t="s">
        <v>307</v>
      </c>
      <c r="F184" s="140" t="s">
        <v>308</v>
      </c>
      <c r="I184" s="132"/>
      <c r="J184" s="141">
        <f>BK184</f>
        <v>0</v>
      </c>
      <c r="L184" s="129"/>
      <c r="M184" s="134"/>
      <c r="N184" s="135"/>
      <c r="O184" s="135"/>
      <c r="P184" s="136">
        <f>SUM(P185:P187)</f>
        <v>0</v>
      </c>
      <c r="Q184" s="135"/>
      <c r="R184" s="136">
        <f>SUM(R185:R187)</f>
        <v>9.6300000000000011E-2</v>
      </c>
      <c r="S184" s="135"/>
      <c r="T184" s="136">
        <f>SUM(T185:T187)</f>
        <v>7.5900000000000009E-2</v>
      </c>
      <c r="U184" s="137"/>
      <c r="AR184" s="130" t="s">
        <v>79</v>
      </c>
      <c r="AT184" s="138" t="s">
        <v>68</v>
      </c>
      <c r="AU184" s="138" t="s">
        <v>77</v>
      </c>
      <c r="AY184" s="130" t="s">
        <v>141</v>
      </c>
      <c r="BK184" s="139">
        <f>SUM(BK185:BK187)</f>
        <v>0</v>
      </c>
    </row>
    <row r="185" spans="1:65" s="2" customFormat="1" ht="24.2" customHeight="1">
      <c r="A185" s="32"/>
      <c r="B185" s="142"/>
      <c r="C185" s="143" t="s">
        <v>294</v>
      </c>
      <c r="D185" s="143" t="s">
        <v>144</v>
      </c>
      <c r="E185" s="144" t="s">
        <v>310</v>
      </c>
      <c r="F185" s="145" t="s">
        <v>311</v>
      </c>
      <c r="G185" s="146" t="s">
        <v>170</v>
      </c>
      <c r="H185" s="147">
        <v>15</v>
      </c>
      <c r="I185" s="148"/>
      <c r="J185" s="149">
        <f>ROUND(I185*H185,2)</f>
        <v>0</v>
      </c>
      <c r="K185" s="145" t="s">
        <v>1</v>
      </c>
      <c r="L185" s="33"/>
      <c r="M185" s="150" t="s">
        <v>1</v>
      </c>
      <c r="N185" s="151" t="s">
        <v>34</v>
      </c>
      <c r="O185" s="58"/>
      <c r="P185" s="152">
        <f>O185*H185</f>
        <v>0</v>
      </c>
      <c r="Q185" s="152">
        <v>6.4200000000000004E-3</v>
      </c>
      <c r="R185" s="152">
        <f>Q185*H185</f>
        <v>9.6300000000000011E-2</v>
      </c>
      <c r="S185" s="152">
        <v>5.0600000000000003E-3</v>
      </c>
      <c r="T185" s="152">
        <f>S185*H185</f>
        <v>7.5900000000000009E-2</v>
      </c>
      <c r="U185" s="153" t="s">
        <v>1</v>
      </c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54" t="s">
        <v>227</v>
      </c>
      <c r="AT185" s="154" t="s">
        <v>144</v>
      </c>
      <c r="AU185" s="154" t="s">
        <v>79</v>
      </c>
      <c r="AY185" s="17" t="s">
        <v>141</v>
      </c>
      <c r="BE185" s="155">
        <f>IF(N185="základní",J185,0)</f>
        <v>0</v>
      </c>
      <c r="BF185" s="155">
        <f>IF(N185="snížená",J185,0)</f>
        <v>0</v>
      </c>
      <c r="BG185" s="155">
        <f>IF(N185="zákl. přenesená",J185,0)</f>
        <v>0</v>
      </c>
      <c r="BH185" s="155">
        <f>IF(N185="sníž. přenesená",J185,0)</f>
        <v>0</v>
      </c>
      <c r="BI185" s="155">
        <f>IF(N185="nulová",J185,0)</f>
        <v>0</v>
      </c>
      <c r="BJ185" s="17" t="s">
        <v>77</v>
      </c>
      <c r="BK185" s="155">
        <f>ROUND(I185*H185,2)</f>
        <v>0</v>
      </c>
      <c r="BL185" s="17" t="s">
        <v>227</v>
      </c>
      <c r="BM185" s="154" t="s">
        <v>614</v>
      </c>
    </row>
    <row r="186" spans="1:65" s="13" customFormat="1" ht="22.5">
      <c r="B186" s="156"/>
      <c r="D186" s="157" t="s">
        <v>151</v>
      </c>
      <c r="E186" s="158" t="s">
        <v>1</v>
      </c>
      <c r="F186" s="159" t="s">
        <v>313</v>
      </c>
      <c r="H186" s="158" t="s">
        <v>1</v>
      </c>
      <c r="I186" s="160"/>
      <c r="L186" s="156"/>
      <c r="M186" s="161"/>
      <c r="N186" s="162"/>
      <c r="O186" s="162"/>
      <c r="P186" s="162"/>
      <c r="Q186" s="162"/>
      <c r="R186" s="162"/>
      <c r="S186" s="162"/>
      <c r="T186" s="162"/>
      <c r="U186" s="163"/>
      <c r="AT186" s="158" t="s">
        <v>151</v>
      </c>
      <c r="AU186" s="158" t="s">
        <v>79</v>
      </c>
      <c r="AV186" s="13" t="s">
        <v>77</v>
      </c>
      <c r="AW186" s="13" t="s">
        <v>26</v>
      </c>
      <c r="AX186" s="13" t="s">
        <v>69</v>
      </c>
      <c r="AY186" s="158" t="s">
        <v>141</v>
      </c>
    </row>
    <row r="187" spans="1:65" s="14" customFormat="1">
      <c r="B187" s="164"/>
      <c r="D187" s="157" t="s">
        <v>151</v>
      </c>
      <c r="E187" s="165" t="s">
        <v>1</v>
      </c>
      <c r="F187" s="166" t="s">
        <v>314</v>
      </c>
      <c r="H187" s="167">
        <v>15</v>
      </c>
      <c r="I187" s="168"/>
      <c r="L187" s="164"/>
      <c r="M187" s="169"/>
      <c r="N187" s="170"/>
      <c r="O187" s="170"/>
      <c r="P187" s="170"/>
      <c r="Q187" s="170"/>
      <c r="R187" s="170"/>
      <c r="S187" s="170"/>
      <c r="T187" s="170"/>
      <c r="U187" s="171"/>
      <c r="AT187" s="165" t="s">
        <v>151</v>
      </c>
      <c r="AU187" s="165" t="s">
        <v>79</v>
      </c>
      <c r="AV187" s="14" t="s">
        <v>79</v>
      </c>
      <c r="AW187" s="14" t="s">
        <v>26</v>
      </c>
      <c r="AX187" s="14" t="s">
        <v>77</v>
      </c>
      <c r="AY187" s="165" t="s">
        <v>141</v>
      </c>
    </row>
    <row r="188" spans="1:65" s="12" customFormat="1" ht="22.9" customHeight="1">
      <c r="B188" s="129"/>
      <c r="D188" s="130" t="s">
        <v>68</v>
      </c>
      <c r="E188" s="140" t="s">
        <v>315</v>
      </c>
      <c r="F188" s="140" t="s">
        <v>316</v>
      </c>
      <c r="I188" s="132"/>
      <c r="J188" s="141">
        <f>BK188</f>
        <v>0</v>
      </c>
      <c r="L188" s="129"/>
      <c r="M188" s="134"/>
      <c r="N188" s="135"/>
      <c r="O188" s="135"/>
      <c r="P188" s="136">
        <f>SUM(P189:P198)</f>
        <v>0</v>
      </c>
      <c r="Q188" s="135"/>
      <c r="R188" s="136">
        <f>SUM(R189:R198)</f>
        <v>0.48573849999999996</v>
      </c>
      <c r="S188" s="135"/>
      <c r="T188" s="136">
        <f>SUM(T189:T198)</f>
        <v>0</v>
      </c>
      <c r="U188" s="137"/>
      <c r="AR188" s="130" t="s">
        <v>79</v>
      </c>
      <c r="AT188" s="138" t="s">
        <v>68</v>
      </c>
      <c r="AU188" s="138" t="s">
        <v>77</v>
      </c>
      <c r="AY188" s="130" t="s">
        <v>141</v>
      </c>
      <c r="BK188" s="139">
        <f>SUM(BK189:BK198)</f>
        <v>0</v>
      </c>
    </row>
    <row r="189" spans="1:65" s="2" customFormat="1" ht="16.5" customHeight="1">
      <c r="A189" s="32"/>
      <c r="B189" s="142"/>
      <c r="C189" s="143" t="s">
        <v>239</v>
      </c>
      <c r="D189" s="143" t="s">
        <v>144</v>
      </c>
      <c r="E189" s="144" t="s">
        <v>318</v>
      </c>
      <c r="F189" s="145" t="s">
        <v>319</v>
      </c>
      <c r="G189" s="146" t="s">
        <v>147</v>
      </c>
      <c r="H189" s="147">
        <v>14.05</v>
      </c>
      <c r="I189" s="148"/>
      <c r="J189" s="149">
        <f>ROUND(I189*H189,2)</f>
        <v>0</v>
      </c>
      <c r="K189" s="145" t="s">
        <v>148</v>
      </c>
      <c r="L189" s="33"/>
      <c r="M189" s="150" t="s">
        <v>1</v>
      </c>
      <c r="N189" s="151" t="s">
        <v>34</v>
      </c>
      <c r="O189" s="58"/>
      <c r="P189" s="152">
        <f>O189*H189</f>
        <v>0</v>
      </c>
      <c r="Q189" s="152">
        <v>0</v>
      </c>
      <c r="R189" s="152">
        <f>Q189*H189</f>
        <v>0</v>
      </c>
      <c r="S189" s="152">
        <v>0</v>
      </c>
      <c r="T189" s="152">
        <f>S189*H189</f>
        <v>0</v>
      </c>
      <c r="U189" s="153" t="s">
        <v>1</v>
      </c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154" t="s">
        <v>227</v>
      </c>
      <c r="AT189" s="154" t="s">
        <v>144</v>
      </c>
      <c r="AU189" s="154" t="s">
        <v>79</v>
      </c>
      <c r="AY189" s="17" t="s">
        <v>141</v>
      </c>
      <c r="BE189" s="155">
        <f>IF(N189="základní",J189,0)</f>
        <v>0</v>
      </c>
      <c r="BF189" s="155">
        <f>IF(N189="snížená",J189,0)</f>
        <v>0</v>
      </c>
      <c r="BG189" s="155">
        <f>IF(N189="zákl. přenesená",J189,0)</f>
        <v>0</v>
      </c>
      <c r="BH189" s="155">
        <f>IF(N189="sníž. přenesená",J189,0)</f>
        <v>0</v>
      </c>
      <c r="BI189" s="155">
        <f>IF(N189="nulová",J189,0)</f>
        <v>0</v>
      </c>
      <c r="BJ189" s="17" t="s">
        <v>77</v>
      </c>
      <c r="BK189" s="155">
        <f>ROUND(I189*H189,2)</f>
        <v>0</v>
      </c>
      <c r="BL189" s="17" t="s">
        <v>227</v>
      </c>
      <c r="BM189" s="154" t="s">
        <v>615</v>
      </c>
    </row>
    <row r="190" spans="1:65" s="2" customFormat="1" ht="16.5" customHeight="1">
      <c r="A190" s="32"/>
      <c r="B190" s="142"/>
      <c r="C190" s="143" t="s">
        <v>303</v>
      </c>
      <c r="D190" s="143" t="s">
        <v>144</v>
      </c>
      <c r="E190" s="144" t="s">
        <v>322</v>
      </c>
      <c r="F190" s="145" t="s">
        <v>323</v>
      </c>
      <c r="G190" s="146" t="s">
        <v>147</v>
      </c>
      <c r="H190" s="147">
        <v>14.05</v>
      </c>
      <c r="I190" s="148"/>
      <c r="J190" s="149">
        <f>ROUND(I190*H190,2)</f>
        <v>0</v>
      </c>
      <c r="K190" s="145" t="s">
        <v>148</v>
      </c>
      <c r="L190" s="33"/>
      <c r="M190" s="150" t="s">
        <v>1</v>
      </c>
      <c r="N190" s="151" t="s">
        <v>34</v>
      </c>
      <c r="O190" s="58"/>
      <c r="P190" s="152">
        <f>O190*H190</f>
        <v>0</v>
      </c>
      <c r="Q190" s="152">
        <v>2.9999999999999997E-4</v>
      </c>
      <c r="R190" s="152">
        <f>Q190*H190</f>
        <v>4.215E-3</v>
      </c>
      <c r="S190" s="152">
        <v>0</v>
      </c>
      <c r="T190" s="152">
        <f>S190*H190</f>
        <v>0</v>
      </c>
      <c r="U190" s="153" t="s">
        <v>1</v>
      </c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154" t="s">
        <v>227</v>
      </c>
      <c r="AT190" s="154" t="s">
        <v>144</v>
      </c>
      <c r="AU190" s="154" t="s">
        <v>79</v>
      </c>
      <c r="AY190" s="17" t="s">
        <v>141</v>
      </c>
      <c r="BE190" s="155">
        <f>IF(N190="základní",J190,0)</f>
        <v>0</v>
      </c>
      <c r="BF190" s="155">
        <f>IF(N190="snížená",J190,0)</f>
        <v>0</v>
      </c>
      <c r="BG190" s="155">
        <f>IF(N190="zákl. přenesená",J190,0)</f>
        <v>0</v>
      </c>
      <c r="BH190" s="155">
        <f>IF(N190="sníž. přenesená",J190,0)</f>
        <v>0</v>
      </c>
      <c r="BI190" s="155">
        <f>IF(N190="nulová",J190,0)</f>
        <v>0</v>
      </c>
      <c r="BJ190" s="17" t="s">
        <v>77</v>
      </c>
      <c r="BK190" s="155">
        <f>ROUND(I190*H190,2)</f>
        <v>0</v>
      </c>
      <c r="BL190" s="17" t="s">
        <v>227</v>
      </c>
      <c r="BM190" s="154" t="s">
        <v>616</v>
      </c>
    </row>
    <row r="191" spans="1:65" s="2" customFormat="1" ht="21.75" customHeight="1">
      <c r="A191" s="32"/>
      <c r="B191" s="142"/>
      <c r="C191" s="143" t="s">
        <v>309</v>
      </c>
      <c r="D191" s="143" t="s">
        <v>144</v>
      </c>
      <c r="E191" s="144" t="s">
        <v>326</v>
      </c>
      <c r="F191" s="145" t="s">
        <v>327</v>
      </c>
      <c r="G191" s="146" t="s">
        <v>147</v>
      </c>
      <c r="H191" s="147">
        <v>14.05</v>
      </c>
      <c r="I191" s="148"/>
      <c r="J191" s="149">
        <f>ROUND(I191*H191,2)</f>
        <v>0</v>
      </c>
      <c r="K191" s="145" t="s">
        <v>148</v>
      </c>
      <c r="L191" s="33"/>
      <c r="M191" s="150" t="s">
        <v>1</v>
      </c>
      <c r="N191" s="151" t="s">
        <v>34</v>
      </c>
      <c r="O191" s="58"/>
      <c r="P191" s="152">
        <f>O191*H191</f>
        <v>0</v>
      </c>
      <c r="Q191" s="152">
        <v>4.5500000000000002E-3</v>
      </c>
      <c r="R191" s="152">
        <f>Q191*H191</f>
        <v>6.3927500000000012E-2</v>
      </c>
      <c r="S191" s="152">
        <v>0</v>
      </c>
      <c r="T191" s="152">
        <f>S191*H191</f>
        <v>0</v>
      </c>
      <c r="U191" s="153" t="s">
        <v>1</v>
      </c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154" t="s">
        <v>227</v>
      </c>
      <c r="AT191" s="154" t="s">
        <v>144</v>
      </c>
      <c r="AU191" s="154" t="s">
        <v>79</v>
      </c>
      <c r="AY191" s="17" t="s">
        <v>141</v>
      </c>
      <c r="BE191" s="155">
        <f>IF(N191="základní",J191,0)</f>
        <v>0</v>
      </c>
      <c r="BF191" s="155">
        <f>IF(N191="snížená",J191,0)</f>
        <v>0</v>
      </c>
      <c r="BG191" s="155">
        <f>IF(N191="zákl. přenesená",J191,0)</f>
        <v>0</v>
      </c>
      <c r="BH191" s="155">
        <f>IF(N191="sníž. přenesená",J191,0)</f>
        <v>0</v>
      </c>
      <c r="BI191" s="155">
        <f>IF(N191="nulová",J191,0)</f>
        <v>0</v>
      </c>
      <c r="BJ191" s="17" t="s">
        <v>77</v>
      </c>
      <c r="BK191" s="155">
        <f>ROUND(I191*H191,2)</f>
        <v>0</v>
      </c>
      <c r="BL191" s="17" t="s">
        <v>227</v>
      </c>
      <c r="BM191" s="154" t="s">
        <v>617</v>
      </c>
    </row>
    <row r="192" spans="1:65" s="2" customFormat="1" ht="37.9" customHeight="1">
      <c r="A192" s="32"/>
      <c r="B192" s="142"/>
      <c r="C192" s="143" t="s">
        <v>317</v>
      </c>
      <c r="D192" s="143" t="s">
        <v>144</v>
      </c>
      <c r="E192" s="144" t="s">
        <v>330</v>
      </c>
      <c r="F192" s="145" t="s">
        <v>331</v>
      </c>
      <c r="G192" s="146" t="s">
        <v>147</v>
      </c>
      <c r="H192" s="147">
        <v>14.05</v>
      </c>
      <c r="I192" s="148"/>
      <c r="J192" s="149">
        <f>ROUND(I192*H192,2)</f>
        <v>0</v>
      </c>
      <c r="K192" s="145" t="s">
        <v>148</v>
      </c>
      <c r="L192" s="33"/>
      <c r="M192" s="150" t="s">
        <v>1</v>
      </c>
      <c r="N192" s="151" t="s">
        <v>34</v>
      </c>
      <c r="O192" s="58"/>
      <c r="P192" s="152">
        <f>O192*H192</f>
        <v>0</v>
      </c>
      <c r="Q192" s="152">
        <v>8.2199999999999999E-3</v>
      </c>
      <c r="R192" s="152">
        <f>Q192*H192</f>
        <v>0.11549100000000001</v>
      </c>
      <c r="S192" s="152">
        <v>0</v>
      </c>
      <c r="T192" s="152">
        <f>S192*H192</f>
        <v>0</v>
      </c>
      <c r="U192" s="153" t="s">
        <v>1</v>
      </c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154" t="s">
        <v>227</v>
      </c>
      <c r="AT192" s="154" t="s">
        <v>144</v>
      </c>
      <c r="AU192" s="154" t="s">
        <v>79</v>
      </c>
      <c r="AY192" s="17" t="s">
        <v>141</v>
      </c>
      <c r="BE192" s="155">
        <f>IF(N192="základní",J192,0)</f>
        <v>0</v>
      </c>
      <c r="BF192" s="155">
        <f>IF(N192="snížená",J192,0)</f>
        <v>0</v>
      </c>
      <c r="BG192" s="155">
        <f>IF(N192="zákl. přenesená",J192,0)</f>
        <v>0</v>
      </c>
      <c r="BH192" s="155">
        <f>IF(N192="sníž. přenesená",J192,0)</f>
        <v>0</v>
      </c>
      <c r="BI192" s="155">
        <f>IF(N192="nulová",J192,0)</f>
        <v>0</v>
      </c>
      <c r="BJ192" s="17" t="s">
        <v>77</v>
      </c>
      <c r="BK192" s="155">
        <f>ROUND(I192*H192,2)</f>
        <v>0</v>
      </c>
      <c r="BL192" s="17" t="s">
        <v>227</v>
      </c>
      <c r="BM192" s="154" t="s">
        <v>618</v>
      </c>
    </row>
    <row r="193" spans="1:65" s="14" customFormat="1">
      <c r="B193" s="164"/>
      <c r="D193" s="157" t="s">
        <v>151</v>
      </c>
      <c r="E193" s="165" t="s">
        <v>1</v>
      </c>
      <c r="F193" s="166" t="s">
        <v>585</v>
      </c>
      <c r="H193" s="167">
        <v>14.05</v>
      </c>
      <c r="I193" s="168"/>
      <c r="L193" s="164"/>
      <c r="M193" s="169"/>
      <c r="N193" s="170"/>
      <c r="O193" s="170"/>
      <c r="P193" s="170"/>
      <c r="Q193" s="170"/>
      <c r="R193" s="170"/>
      <c r="S193" s="170"/>
      <c r="T193" s="170"/>
      <c r="U193" s="171"/>
      <c r="AT193" s="165" t="s">
        <v>151</v>
      </c>
      <c r="AU193" s="165" t="s">
        <v>79</v>
      </c>
      <c r="AV193" s="14" t="s">
        <v>79</v>
      </c>
      <c r="AW193" s="14" t="s">
        <v>26</v>
      </c>
      <c r="AX193" s="14" t="s">
        <v>77</v>
      </c>
      <c r="AY193" s="165" t="s">
        <v>141</v>
      </c>
    </row>
    <row r="194" spans="1:65" s="2" customFormat="1" ht="33" customHeight="1">
      <c r="A194" s="32"/>
      <c r="B194" s="142"/>
      <c r="C194" s="172" t="s">
        <v>321</v>
      </c>
      <c r="D194" s="172" t="s">
        <v>172</v>
      </c>
      <c r="E194" s="173" t="s">
        <v>334</v>
      </c>
      <c r="F194" s="174" t="s">
        <v>335</v>
      </c>
      <c r="G194" s="175" t="s">
        <v>147</v>
      </c>
      <c r="H194" s="176">
        <v>15.455</v>
      </c>
      <c r="I194" s="177"/>
      <c r="J194" s="178">
        <f>ROUND(I194*H194,2)</f>
        <v>0</v>
      </c>
      <c r="K194" s="174" t="s">
        <v>148</v>
      </c>
      <c r="L194" s="179"/>
      <c r="M194" s="180" t="s">
        <v>1</v>
      </c>
      <c r="N194" s="181" t="s">
        <v>34</v>
      </c>
      <c r="O194" s="58"/>
      <c r="P194" s="152">
        <f>O194*H194</f>
        <v>0</v>
      </c>
      <c r="Q194" s="152">
        <v>1.95E-2</v>
      </c>
      <c r="R194" s="152">
        <f>Q194*H194</f>
        <v>0.30137249999999999</v>
      </c>
      <c r="S194" s="152">
        <v>0</v>
      </c>
      <c r="T194" s="152">
        <f>S194*H194</f>
        <v>0</v>
      </c>
      <c r="U194" s="153" t="s">
        <v>1</v>
      </c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154" t="s">
        <v>239</v>
      </c>
      <c r="AT194" s="154" t="s">
        <v>172</v>
      </c>
      <c r="AU194" s="154" t="s">
        <v>79</v>
      </c>
      <c r="AY194" s="17" t="s">
        <v>141</v>
      </c>
      <c r="BE194" s="155">
        <f>IF(N194="základní",J194,0)</f>
        <v>0</v>
      </c>
      <c r="BF194" s="155">
        <f>IF(N194="snížená",J194,0)</f>
        <v>0</v>
      </c>
      <c r="BG194" s="155">
        <f>IF(N194="zákl. přenesená",J194,0)</f>
        <v>0</v>
      </c>
      <c r="BH194" s="155">
        <f>IF(N194="sníž. přenesená",J194,0)</f>
        <v>0</v>
      </c>
      <c r="BI194" s="155">
        <f>IF(N194="nulová",J194,0)</f>
        <v>0</v>
      </c>
      <c r="BJ194" s="17" t="s">
        <v>77</v>
      </c>
      <c r="BK194" s="155">
        <f>ROUND(I194*H194,2)</f>
        <v>0</v>
      </c>
      <c r="BL194" s="17" t="s">
        <v>227</v>
      </c>
      <c r="BM194" s="154" t="s">
        <v>619</v>
      </c>
    </row>
    <row r="195" spans="1:65" s="14" customFormat="1">
      <c r="B195" s="164"/>
      <c r="D195" s="157" t="s">
        <v>151</v>
      </c>
      <c r="F195" s="166" t="s">
        <v>620</v>
      </c>
      <c r="H195" s="167">
        <v>15.455</v>
      </c>
      <c r="I195" s="168"/>
      <c r="L195" s="164"/>
      <c r="M195" s="169"/>
      <c r="N195" s="170"/>
      <c r="O195" s="170"/>
      <c r="P195" s="170"/>
      <c r="Q195" s="170"/>
      <c r="R195" s="170"/>
      <c r="S195" s="170"/>
      <c r="T195" s="170"/>
      <c r="U195" s="171"/>
      <c r="AT195" s="165" t="s">
        <v>151</v>
      </c>
      <c r="AU195" s="165" t="s">
        <v>79</v>
      </c>
      <c r="AV195" s="14" t="s">
        <v>79</v>
      </c>
      <c r="AW195" s="14" t="s">
        <v>3</v>
      </c>
      <c r="AX195" s="14" t="s">
        <v>77</v>
      </c>
      <c r="AY195" s="165" t="s">
        <v>141</v>
      </c>
    </row>
    <row r="196" spans="1:65" s="2" customFormat="1" ht="16.5" customHeight="1">
      <c r="A196" s="32"/>
      <c r="B196" s="142"/>
      <c r="C196" s="143" t="s">
        <v>325</v>
      </c>
      <c r="D196" s="143" t="s">
        <v>144</v>
      </c>
      <c r="E196" s="144" t="s">
        <v>339</v>
      </c>
      <c r="F196" s="145" t="s">
        <v>340</v>
      </c>
      <c r="G196" s="146" t="s">
        <v>181</v>
      </c>
      <c r="H196" s="147">
        <v>1</v>
      </c>
      <c r="I196" s="148"/>
      <c r="J196" s="149">
        <f>ROUND(I196*H196,2)</f>
        <v>0</v>
      </c>
      <c r="K196" s="145" t="s">
        <v>1</v>
      </c>
      <c r="L196" s="33"/>
      <c r="M196" s="150" t="s">
        <v>1</v>
      </c>
      <c r="N196" s="151" t="s">
        <v>34</v>
      </c>
      <c r="O196" s="58"/>
      <c r="P196" s="152">
        <f>O196*H196</f>
        <v>0</v>
      </c>
      <c r="Q196" s="152">
        <v>3.0000000000000001E-5</v>
      </c>
      <c r="R196" s="152">
        <f>Q196*H196</f>
        <v>3.0000000000000001E-5</v>
      </c>
      <c r="S196" s="152">
        <v>0</v>
      </c>
      <c r="T196" s="152">
        <f>S196*H196</f>
        <v>0</v>
      </c>
      <c r="U196" s="153" t="s">
        <v>1</v>
      </c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154" t="s">
        <v>227</v>
      </c>
      <c r="AT196" s="154" t="s">
        <v>144</v>
      </c>
      <c r="AU196" s="154" t="s">
        <v>79</v>
      </c>
      <c r="AY196" s="17" t="s">
        <v>141</v>
      </c>
      <c r="BE196" s="155">
        <f>IF(N196="základní",J196,0)</f>
        <v>0</v>
      </c>
      <c r="BF196" s="155">
        <f>IF(N196="snížená",J196,0)</f>
        <v>0</v>
      </c>
      <c r="BG196" s="155">
        <f>IF(N196="zákl. přenesená",J196,0)</f>
        <v>0</v>
      </c>
      <c r="BH196" s="155">
        <f>IF(N196="sníž. přenesená",J196,0)</f>
        <v>0</v>
      </c>
      <c r="BI196" s="155">
        <f>IF(N196="nulová",J196,0)</f>
        <v>0</v>
      </c>
      <c r="BJ196" s="17" t="s">
        <v>77</v>
      </c>
      <c r="BK196" s="155">
        <f>ROUND(I196*H196,2)</f>
        <v>0</v>
      </c>
      <c r="BL196" s="17" t="s">
        <v>227</v>
      </c>
      <c r="BM196" s="154" t="s">
        <v>621</v>
      </c>
    </row>
    <row r="197" spans="1:65" s="2" customFormat="1" ht="24.2" customHeight="1">
      <c r="A197" s="32"/>
      <c r="B197" s="142"/>
      <c r="C197" s="143" t="s">
        <v>329</v>
      </c>
      <c r="D197" s="143" t="s">
        <v>144</v>
      </c>
      <c r="E197" s="144" t="s">
        <v>343</v>
      </c>
      <c r="F197" s="145" t="s">
        <v>344</v>
      </c>
      <c r="G197" s="146" t="s">
        <v>147</v>
      </c>
      <c r="H197" s="147">
        <v>14.05</v>
      </c>
      <c r="I197" s="148"/>
      <c r="J197" s="149">
        <f>ROUND(I197*H197,2)</f>
        <v>0</v>
      </c>
      <c r="K197" s="145" t="s">
        <v>148</v>
      </c>
      <c r="L197" s="33"/>
      <c r="M197" s="150" t="s">
        <v>1</v>
      </c>
      <c r="N197" s="151" t="s">
        <v>34</v>
      </c>
      <c r="O197" s="58"/>
      <c r="P197" s="152">
        <f>O197*H197</f>
        <v>0</v>
      </c>
      <c r="Q197" s="152">
        <v>5.0000000000000002E-5</v>
      </c>
      <c r="R197" s="152">
        <f>Q197*H197</f>
        <v>7.0250000000000011E-4</v>
      </c>
      <c r="S197" s="152">
        <v>0</v>
      </c>
      <c r="T197" s="152">
        <f>S197*H197</f>
        <v>0</v>
      </c>
      <c r="U197" s="153" t="s">
        <v>1</v>
      </c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154" t="s">
        <v>227</v>
      </c>
      <c r="AT197" s="154" t="s">
        <v>144</v>
      </c>
      <c r="AU197" s="154" t="s">
        <v>79</v>
      </c>
      <c r="AY197" s="17" t="s">
        <v>141</v>
      </c>
      <c r="BE197" s="155">
        <f>IF(N197="základní",J197,0)</f>
        <v>0</v>
      </c>
      <c r="BF197" s="155">
        <f>IF(N197="snížená",J197,0)</f>
        <v>0</v>
      </c>
      <c r="BG197" s="155">
        <f>IF(N197="zákl. přenesená",J197,0)</f>
        <v>0</v>
      </c>
      <c r="BH197" s="155">
        <f>IF(N197="sníž. přenesená",J197,0)</f>
        <v>0</v>
      </c>
      <c r="BI197" s="155">
        <f>IF(N197="nulová",J197,0)</f>
        <v>0</v>
      </c>
      <c r="BJ197" s="17" t="s">
        <v>77</v>
      </c>
      <c r="BK197" s="155">
        <f>ROUND(I197*H197,2)</f>
        <v>0</v>
      </c>
      <c r="BL197" s="17" t="s">
        <v>227</v>
      </c>
      <c r="BM197" s="154" t="s">
        <v>622</v>
      </c>
    </row>
    <row r="198" spans="1:65" s="2" customFormat="1" ht="24.2" customHeight="1">
      <c r="A198" s="32"/>
      <c r="B198" s="142"/>
      <c r="C198" s="143" t="s">
        <v>333</v>
      </c>
      <c r="D198" s="143" t="s">
        <v>144</v>
      </c>
      <c r="E198" s="144" t="s">
        <v>347</v>
      </c>
      <c r="F198" s="145" t="s">
        <v>348</v>
      </c>
      <c r="G198" s="146" t="s">
        <v>349</v>
      </c>
      <c r="H198" s="182"/>
      <c r="I198" s="148"/>
      <c r="J198" s="149">
        <f>ROUND(I198*H198,2)</f>
        <v>0</v>
      </c>
      <c r="K198" s="145" t="s">
        <v>148</v>
      </c>
      <c r="L198" s="33"/>
      <c r="M198" s="150" t="s">
        <v>1</v>
      </c>
      <c r="N198" s="151" t="s">
        <v>34</v>
      </c>
      <c r="O198" s="58"/>
      <c r="P198" s="152">
        <f>O198*H198</f>
        <v>0</v>
      </c>
      <c r="Q198" s="152">
        <v>0</v>
      </c>
      <c r="R198" s="152">
        <f>Q198*H198</f>
        <v>0</v>
      </c>
      <c r="S198" s="152">
        <v>0</v>
      </c>
      <c r="T198" s="152">
        <f>S198*H198</f>
        <v>0</v>
      </c>
      <c r="U198" s="153" t="s">
        <v>1</v>
      </c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154" t="s">
        <v>227</v>
      </c>
      <c r="AT198" s="154" t="s">
        <v>144</v>
      </c>
      <c r="AU198" s="154" t="s">
        <v>79</v>
      </c>
      <c r="AY198" s="17" t="s">
        <v>141</v>
      </c>
      <c r="BE198" s="155">
        <f>IF(N198="základní",J198,0)</f>
        <v>0</v>
      </c>
      <c r="BF198" s="155">
        <f>IF(N198="snížená",J198,0)</f>
        <v>0</v>
      </c>
      <c r="BG198" s="155">
        <f>IF(N198="zákl. přenesená",J198,0)</f>
        <v>0</v>
      </c>
      <c r="BH198" s="155">
        <f>IF(N198="sníž. přenesená",J198,0)</f>
        <v>0</v>
      </c>
      <c r="BI198" s="155">
        <f>IF(N198="nulová",J198,0)</f>
        <v>0</v>
      </c>
      <c r="BJ198" s="17" t="s">
        <v>77</v>
      </c>
      <c r="BK198" s="155">
        <f>ROUND(I198*H198,2)</f>
        <v>0</v>
      </c>
      <c r="BL198" s="17" t="s">
        <v>227</v>
      </c>
      <c r="BM198" s="154" t="s">
        <v>623</v>
      </c>
    </row>
    <row r="199" spans="1:65" s="12" customFormat="1" ht="22.9" customHeight="1">
      <c r="B199" s="129"/>
      <c r="D199" s="130" t="s">
        <v>68</v>
      </c>
      <c r="E199" s="140" t="s">
        <v>351</v>
      </c>
      <c r="F199" s="140" t="s">
        <v>352</v>
      </c>
      <c r="I199" s="132"/>
      <c r="J199" s="141">
        <f>BK199</f>
        <v>0</v>
      </c>
      <c r="L199" s="129"/>
      <c r="M199" s="134"/>
      <c r="N199" s="135"/>
      <c r="O199" s="135"/>
      <c r="P199" s="136">
        <f>SUM(P200:P213)</f>
        <v>0</v>
      </c>
      <c r="Q199" s="135"/>
      <c r="R199" s="136">
        <f>SUM(R200:R213)</f>
        <v>1.1782964</v>
      </c>
      <c r="S199" s="135"/>
      <c r="T199" s="136">
        <f>SUM(T200:T213)</f>
        <v>0</v>
      </c>
      <c r="U199" s="137"/>
      <c r="AR199" s="130" t="s">
        <v>79</v>
      </c>
      <c r="AT199" s="138" t="s">
        <v>68</v>
      </c>
      <c r="AU199" s="138" t="s">
        <v>77</v>
      </c>
      <c r="AY199" s="130" t="s">
        <v>141</v>
      </c>
      <c r="BK199" s="139">
        <f>SUM(BK200:BK213)</f>
        <v>0</v>
      </c>
    </row>
    <row r="200" spans="1:65" s="2" customFormat="1" ht="16.5" customHeight="1">
      <c r="A200" s="32"/>
      <c r="B200" s="142"/>
      <c r="C200" s="143" t="s">
        <v>338</v>
      </c>
      <c r="D200" s="143" t="s">
        <v>144</v>
      </c>
      <c r="E200" s="144" t="s">
        <v>354</v>
      </c>
      <c r="F200" s="145" t="s">
        <v>355</v>
      </c>
      <c r="G200" s="146" t="s">
        <v>147</v>
      </c>
      <c r="H200" s="147">
        <v>48.08</v>
      </c>
      <c r="I200" s="148"/>
      <c r="J200" s="149">
        <f>ROUND(I200*H200,2)</f>
        <v>0</v>
      </c>
      <c r="K200" s="145" t="s">
        <v>148</v>
      </c>
      <c r="L200" s="33"/>
      <c r="M200" s="150" t="s">
        <v>1</v>
      </c>
      <c r="N200" s="151" t="s">
        <v>34</v>
      </c>
      <c r="O200" s="58"/>
      <c r="P200" s="152">
        <f>O200*H200</f>
        <v>0</v>
      </c>
      <c r="Q200" s="152">
        <v>0</v>
      </c>
      <c r="R200" s="152">
        <f>Q200*H200</f>
        <v>0</v>
      </c>
      <c r="S200" s="152">
        <v>0</v>
      </c>
      <c r="T200" s="152">
        <f>S200*H200</f>
        <v>0</v>
      </c>
      <c r="U200" s="153" t="s">
        <v>1</v>
      </c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154" t="s">
        <v>227</v>
      </c>
      <c r="AT200" s="154" t="s">
        <v>144</v>
      </c>
      <c r="AU200" s="154" t="s">
        <v>79</v>
      </c>
      <c r="AY200" s="17" t="s">
        <v>141</v>
      </c>
      <c r="BE200" s="155">
        <f>IF(N200="základní",J200,0)</f>
        <v>0</v>
      </c>
      <c r="BF200" s="155">
        <f>IF(N200="snížená",J200,0)</f>
        <v>0</v>
      </c>
      <c r="BG200" s="155">
        <f>IF(N200="zákl. přenesená",J200,0)</f>
        <v>0</v>
      </c>
      <c r="BH200" s="155">
        <f>IF(N200="sníž. přenesená",J200,0)</f>
        <v>0</v>
      </c>
      <c r="BI200" s="155">
        <f>IF(N200="nulová",J200,0)</f>
        <v>0</v>
      </c>
      <c r="BJ200" s="17" t="s">
        <v>77</v>
      </c>
      <c r="BK200" s="155">
        <f>ROUND(I200*H200,2)</f>
        <v>0</v>
      </c>
      <c r="BL200" s="17" t="s">
        <v>227</v>
      </c>
      <c r="BM200" s="154" t="s">
        <v>624</v>
      </c>
    </row>
    <row r="201" spans="1:65" s="2" customFormat="1" ht="16.5" customHeight="1">
      <c r="A201" s="32"/>
      <c r="B201" s="142"/>
      <c r="C201" s="143" t="s">
        <v>342</v>
      </c>
      <c r="D201" s="143" t="s">
        <v>144</v>
      </c>
      <c r="E201" s="144" t="s">
        <v>358</v>
      </c>
      <c r="F201" s="145" t="s">
        <v>359</v>
      </c>
      <c r="G201" s="146" t="s">
        <v>147</v>
      </c>
      <c r="H201" s="147">
        <v>48.08</v>
      </c>
      <c r="I201" s="148"/>
      <c r="J201" s="149">
        <f>ROUND(I201*H201,2)</f>
        <v>0</v>
      </c>
      <c r="K201" s="145" t="s">
        <v>148</v>
      </c>
      <c r="L201" s="33"/>
      <c r="M201" s="150" t="s">
        <v>1</v>
      </c>
      <c r="N201" s="151" t="s">
        <v>34</v>
      </c>
      <c r="O201" s="58"/>
      <c r="P201" s="152">
        <f>O201*H201</f>
        <v>0</v>
      </c>
      <c r="Q201" s="152">
        <v>2.9999999999999997E-4</v>
      </c>
      <c r="R201" s="152">
        <f>Q201*H201</f>
        <v>1.4423999999999998E-2</v>
      </c>
      <c r="S201" s="152">
        <v>0</v>
      </c>
      <c r="T201" s="152">
        <f>S201*H201</f>
        <v>0</v>
      </c>
      <c r="U201" s="153" t="s">
        <v>1</v>
      </c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R201" s="154" t="s">
        <v>227</v>
      </c>
      <c r="AT201" s="154" t="s">
        <v>144</v>
      </c>
      <c r="AU201" s="154" t="s">
        <v>79</v>
      </c>
      <c r="AY201" s="17" t="s">
        <v>141</v>
      </c>
      <c r="BE201" s="155">
        <f>IF(N201="základní",J201,0)</f>
        <v>0</v>
      </c>
      <c r="BF201" s="155">
        <f>IF(N201="snížená",J201,0)</f>
        <v>0</v>
      </c>
      <c r="BG201" s="155">
        <f>IF(N201="zákl. přenesená",J201,0)</f>
        <v>0</v>
      </c>
      <c r="BH201" s="155">
        <f>IF(N201="sníž. přenesená",J201,0)</f>
        <v>0</v>
      </c>
      <c r="BI201" s="155">
        <f>IF(N201="nulová",J201,0)</f>
        <v>0</v>
      </c>
      <c r="BJ201" s="17" t="s">
        <v>77</v>
      </c>
      <c r="BK201" s="155">
        <f>ROUND(I201*H201,2)</f>
        <v>0</v>
      </c>
      <c r="BL201" s="17" t="s">
        <v>227</v>
      </c>
      <c r="BM201" s="154" t="s">
        <v>625</v>
      </c>
    </row>
    <row r="202" spans="1:65" s="2" customFormat="1" ht="16.5" customHeight="1">
      <c r="A202" s="32"/>
      <c r="B202" s="142"/>
      <c r="C202" s="143" t="s">
        <v>346</v>
      </c>
      <c r="D202" s="143" t="s">
        <v>144</v>
      </c>
      <c r="E202" s="144" t="s">
        <v>362</v>
      </c>
      <c r="F202" s="145" t="s">
        <v>363</v>
      </c>
      <c r="G202" s="146" t="s">
        <v>147</v>
      </c>
      <c r="H202" s="147">
        <v>48.08</v>
      </c>
      <c r="I202" s="148"/>
      <c r="J202" s="149">
        <f>ROUND(I202*H202,2)</f>
        <v>0</v>
      </c>
      <c r="K202" s="145" t="s">
        <v>148</v>
      </c>
      <c r="L202" s="33"/>
      <c r="M202" s="150" t="s">
        <v>1</v>
      </c>
      <c r="N202" s="151" t="s">
        <v>34</v>
      </c>
      <c r="O202" s="58"/>
      <c r="P202" s="152">
        <f>O202*H202</f>
        <v>0</v>
      </c>
      <c r="Q202" s="152">
        <v>4.4999999999999997E-3</v>
      </c>
      <c r="R202" s="152">
        <f>Q202*H202</f>
        <v>0.21635999999999997</v>
      </c>
      <c r="S202" s="152">
        <v>0</v>
      </c>
      <c r="T202" s="152">
        <f>S202*H202</f>
        <v>0</v>
      </c>
      <c r="U202" s="153" t="s">
        <v>1</v>
      </c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154" t="s">
        <v>227</v>
      </c>
      <c r="AT202" s="154" t="s">
        <v>144</v>
      </c>
      <c r="AU202" s="154" t="s">
        <v>79</v>
      </c>
      <c r="AY202" s="17" t="s">
        <v>141</v>
      </c>
      <c r="BE202" s="155">
        <f>IF(N202="základní",J202,0)</f>
        <v>0</v>
      </c>
      <c r="BF202" s="155">
        <f>IF(N202="snížená",J202,0)</f>
        <v>0</v>
      </c>
      <c r="BG202" s="155">
        <f>IF(N202="zákl. přenesená",J202,0)</f>
        <v>0</v>
      </c>
      <c r="BH202" s="155">
        <f>IF(N202="sníž. přenesená",J202,0)</f>
        <v>0</v>
      </c>
      <c r="BI202" s="155">
        <f>IF(N202="nulová",J202,0)</f>
        <v>0</v>
      </c>
      <c r="BJ202" s="17" t="s">
        <v>77</v>
      </c>
      <c r="BK202" s="155">
        <f>ROUND(I202*H202,2)</f>
        <v>0</v>
      </c>
      <c r="BL202" s="17" t="s">
        <v>227</v>
      </c>
      <c r="BM202" s="154" t="s">
        <v>626</v>
      </c>
    </row>
    <row r="203" spans="1:65" s="2" customFormat="1" ht="33" customHeight="1">
      <c r="A203" s="32"/>
      <c r="B203" s="142"/>
      <c r="C203" s="143" t="s">
        <v>353</v>
      </c>
      <c r="D203" s="143" t="s">
        <v>144</v>
      </c>
      <c r="E203" s="144" t="s">
        <v>366</v>
      </c>
      <c r="F203" s="145" t="s">
        <v>367</v>
      </c>
      <c r="G203" s="146" t="s">
        <v>147</v>
      </c>
      <c r="H203" s="147">
        <v>48.08</v>
      </c>
      <c r="I203" s="148"/>
      <c r="J203" s="149">
        <f>ROUND(I203*H203,2)</f>
        <v>0</v>
      </c>
      <c r="K203" s="145" t="s">
        <v>148</v>
      </c>
      <c r="L203" s="33"/>
      <c r="M203" s="150" t="s">
        <v>1</v>
      </c>
      <c r="N203" s="151" t="s">
        <v>34</v>
      </c>
      <c r="O203" s="58"/>
      <c r="P203" s="152">
        <f>O203*H203</f>
        <v>0</v>
      </c>
      <c r="Q203" s="152">
        <v>6.0000000000000001E-3</v>
      </c>
      <c r="R203" s="152">
        <f>Q203*H203</f>
        <v>0.28848000000000001</v>
      </c>
      <c r="S203" s="152">
        <v>0</v>
      </c>
      <c r="T203" s="152">
        <f>S203*H203</f>
        <v>0</v>
      </c>
      <c r="U203" s="153" t="s">
        <v>1</v>
      </c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154" t="s">
        <v>227</v>
      </c>
      <c r="AT203" s="154" t="s">
        <v>144</v>
      </c>
      <c r="AU203" s="154" t="s">
        <v>79</v>
      </c>
      <c r="AY203" s="17" t="s">
        <v>141</v>
      </c>
      <c r="BE203" s="155">
        <f>IF(N203="základní",J203,0)</f>
        <v>0</v>
      </c>
      <c r="BF203" s="155">
        <f>IF(N203="snížená",J203,0)</f>
        <v>0</v>
      </c>
      <c r="BG203" s="155">
        <f>IF(N203="zákl. přenesená",J203,0)</f>
        <v>0</v>
      </c>
      <c r="BH203" s="155">
        <f>IF(N203="sníž. přenesená",J203,0)</f>
        <v>0</v>
      </c>
      <c r="BI203" s="155">
        <f>IF(N203="nulová",J203,0)</f>
        <v>0</v>
      </c>
      <c r="BJ203" s="17" t="s">
        <v>77</v>
      </c>
      <c r="BK203" s="155">
        <f>ROUND(I203*H203,2)</f>
        <v>0</v>
      </c>
      <c r="BL203" s="17" t="s">
        <v>227</v>
      </c>
      <c r="BM203" s="154" t="s">
        <v>627</v>
      </c>
    </row>
    <row r="204" spans="1:65" s="14" customFormat="1">
      <c r="B204" s="164"/>
      <c r="D204" s="157" t="s">
        <v>151</v>
      </c>
      <c r="E204" s="165" t="s">
        <v>1</v>
      </c>
      <c r="F204" s="166" t="s">
        <v>628</v>
      </c>
      <c r="H204" s="167">
        <v>48.08</v>
      </c>
      <c r="I204" s="168"/>
      <c r="L204" s="164"/>
      <c r="M204" s="169"/>
      <c r="N204" s="170"/>
      <c r="O204" s="170"/>
      <c r="P204" s="170"/>
      <c r="Q204" s="170"/>
      <c r="R204" s="170"/>
      <c r="S204" s="170"/>
      <c r="T204" s="170"/>
      <c r="U204" s="171"/>
      <c r="AT204" s="165" t="s">
        <v>151</v>
      </c>
      <c r="AU204" s="165" t="s">
        <v>79</v>
      </c>
      <c r="AV204" s="14" t="s">
        <v>79</v>
      </c>
      <c r="AW204" s="14" t="s">
        <v>26</v>
      </c>
      <c r="AX204" s="14" t="s">
        <v>77</v>
      </c>
      <c r="AY204" s="165" t="s">
        <v>141</v>
      </c>
    </row>
    <row r="205" spans="1:65" s="2" customFormat="1" ht="16.5" customHeight="1">
      <c r="A205" s="32"/>
      <c r="B205" s="142"/>
      <c r="C205" s="172" t="s">
        <v>357</v>
      </c>
      <c r="D205" s="172" t="s">
        <v>172</v>
      </c>
      <c r="E205" s="173" t="s">
        <v>370</v>
      </c>
      <c r="F205" s="174" t="s">
        <v>371</v>
      </c>
      <c r="G205" s="175" t="s">
        <v>147</v>
      </c>
      <c r="H205" s="176">
        <v>52.887999999999998</v>
      </c>
      <c r="I205" s="177"/>
      <c r="J205" s="178">
        <f>ROUND(I205*H205,2)</f>
        <v>0</v>
      </c>
      <c r="K205" s="174" t="s">
        <v>148</v>
      </c>
      <c r="L205" s="179"/>
      <c r="M205" s="180" t="s">
        <v>1</v>
      </c>
      <c r="N205" s="181" t="s">
        <v>34</v>
      </c>
      <c r="O205" s="58"/>
      <c r="P205" s="152">
        <f>O205*H205</f>
        <v>0</v>
      </c>
      <c r="Q205" s="152">
        <v>1.18E-2</v>
      </c>
      <c r="R205" s="152">
        <f>Q205*H205</f>
        <v>0.62407839999999992</v>
      </c>
      <c r="S205" s="152">
        <v>0</v>
      </c>
      <c r="T205" s="152">
        <f>S205*H205</f>
        <v>0</v>
      </c>
      <c r="U205" s="153" t="s">
        <v>1</v>
      </c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154" t="s">
        <v>239</v>
      </c>
      <c r="AT205" s="154" t="s">
        <v>172</v>
      </c>
      <c r="AU205" s="154" t="s">
        <v>79</v>
      </c>
      <c r="AY205" s="17" t="s">
        <v>141</v>
      </c>
      <c r="BE205" s="155">
        <f>IF(N205="základní",J205,0)</f>
        <v>0</v>
      </c>
      <c r="BF205" s="155">
        <f>IF(N205="snížená",J205,0)</f>
        <v>0</v>
      </c>
      <c r="BG205" s="155">
        <f>IF(N205="zákl. přenesená",J205,0)</f>
        <v>0</v>
      </c>
      <c r="BH205" s="155">
        <f>IF(N205="sníž. přenesená",J205,0)</f>
        <v>0</v>
      </c>
      <c r="BI205" s="155">
        <f>IF(N205="nulová",J205,0)</f>
        <v>0</v>
      </c>
      <c r="BJ205" s="17" t="s">
        <v>77</v>
      </c>
      <c r="BK205" s="155">
        <f>ROUND(I205*H205,2)</f>
        <v>0</v>
      </c>
      <c r="BL205" s="17" t="s">
        <v>227</v>
      </c>
      <c r="BM205" s="154" t="s">
        <v>629</v>
      </c>
    </row>
    <row r="206" spans="1:65" s="14" customFormat="1">
      <c r="B206" s="164"/>
      <c r="D206" s="157" t="s">
        <v>151</v>
      </c>
      <c r="F206" s="166" t="s">
        <v>630</v>
      </c>
      <c r="H206" s="167">
        <v>52.887999999999998</v>
      </c>
      <c r="I206" s="168"/>
      <c r="L206" s="164"/>
      <c r="M206" s="169"/>
      <c r="N206" s="170"/>
      <c r="O206" s="170"/>
      <c r="P206" s="170"/>
      <c r="Q206" s="170"/>
      <c r="R206" s="170"/>
      <c r="S206" s="170"/>
      <c r="T206" s="170"/>
      <c r="U206" s="171"/>
      <c r="AT206" s="165" t="s">
        <v>151</v>
      </c>
      <c r="AU206" s="165" t="s">
        <v>79</v>
      </c>
      <c r="AV206" s="14" t="s">
        <v>79</v>
      </c>
      <c r="AW206" s="14" t="s">
        <v>3</v>
      </c>
      <c r="AX206" s="14" t="s">
        <v>77</v>
      </c>
      <c r="AY206" s="165" t="s">
        <v>141</v>
      </c>
    </row>
    <row r="207" spans="1:65" s="2" customFormat="1" ht="24.2" customHeight="1">
      <c r="A207" s="32"/>
      <c r="B207" s="142"/>
      <c r="C207" s="143" t="s">
        <v>361</v>
      </c>
      <c r="D207" s="143" t="s">
        <v>144</v>
      </c>
      <c r="E207" s="144" t="s">
        <v>375</v>
      </c>
      <c r="F207" s="145" t="s">
        <v>376</v>
      </c>
      <c r="G207" s="146" t="s">
        <v>147</v>
      </c>
      <c r="H207" s="147">
        <v>4</v>
      </c>
      <c r="I207" s="148"/>
      <c r="J207" s="149">
        <f>ROUND(I207*H207,2)</f>
        <v>0</v>
      </c>
      <c r="K207" s="145" t="s">
        <v>148</v>
      </c>
      <c r="L207" s="33"/>
      <c r="M207" s="150" t="s">
        <v>1</v>
      </c>
      <c r="N207" s="151" t="s">
        <v>34</v>
      </c>
      <c r="O207" s="58"/>
      <c r="P207" s="152">
        <f>O207*H207</f>
        <v>0</v>
      </c>
      <c r="Q207" s="152">
        <v>6.3000000000000003E-4</v>
      </c>
      <c r="R207" s="152">
        <f>Q207*H207</f>
        <v>2.5200000000000001E-3</v>
      </c>
      <c r="S207" s="152">
        <v>0</v>
      </c>
      <c r="T207" s="152">
        <f>S207*H207</f>
        <v>0</v>
      </c>
      <c r="U207" s="153" t="s">
        <v>1</v>
      </c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154" t="s">
        <v>227</v>
      </c>
      <c r="AT207" s="154" t="s">
        <v>144</v>
      </c>
      <c r="AU207" s="154" t="s">
        <v>79</v>
      </c>
      <c r="AY207" s="17" t="s">
        <v>141</v>
      </c>
      <c r="BE207" s="155">
        <f>IF(N207="základní",J207,0)</f>
        <v>0</v>
      </c>
      <c r="BF207" s="155">
        <f>IF(N207="snížená",J207,0)</f>
        <v>0</v>
      </c>
      <c r="BG207" s="155">
        <f>IF(N207="zákl. přenesená",J207,0)</f>
        <v>0</v>
      </c>
      <c r="BH207" s="155">
        <f>IF(N207="sníž. přenesená",J207,0)</f>
        <v>0</v>
      </c>
      <c r="BI207" s="155">
        <f>IF(N207="nulová",J207,0)</f>
        <v>0</v>
      </c>
      <c r="BJ207" s="17" t="s">
        <v>77</v>
      </c>
      <c r="BK207" s="155">
        <f>ROUND(I207*H207,2)</f>
        <v>0</v>
      </c>
      <c r="BL207" s="17" t="s">
        <v>227</v>
      </c>
      <c r="BM207" s="154" t="s">
        <v>631</v>
      </c>
    </row>
    <row r="208" spans="1:65" s="13" customFormat="1">
      <c r="B208" s="156"/>
      <c r="D208" s="157" t="s">
        <v>151</v>
      </c>
      <c r="E208" s="158" t="s">
        <v>1</v>
      </c>
      <c r="F208" s="159" t="s">
        <v>378</v>
      </c>
      <c r="H208" s="158" t="s">
        <v>1</v>
      </c>
      <c r="I208" s="160"/>
      <c r="L208" s="156"/>
      <c r="M208" s="161"/>
      <c r="N208" s="162"/>
      <c r="O208" s="162"/>
      <c r="P208" s="162"/>
      <c r="Q208" s="162"/>
      <c r="R208" s="162"/>
      <c r="S208" s="162"/>
      <c r="T208" s="162"/>
      <c r="U208" s="163"/>
      <c r="AT208" s="158" t="s">
        <v>151</v>
      </c>
      <c r="AU208" s="158" t="s">
        <v>79</v>
      </c>
      <c r="AV208" s="13" t="s">
        <v>77</v>
      </c>
      <c r="AW208" s="13" t="s">
        <v>26</v>
      </c>
      <c r="AX208" s="13" t="s">
        <v>69</v>
      </c>
      <c r="AY208" s="158" t="s">
        <v>141</v>
      </c>
    </row>
    <row r="209" spans="1:65" s="14" customFormat="1">
      <c r="B209" s="164"/>
      <c r="D209" s="157" t="s">
        <v>151</v>
      </c>
      <c r="E209" s="165" t="s">
        <v>1</v>
      </c>
      <c r="F209" s="166" t="s">
        <v>379</v>
      </c>
      <c r="H209" s="167">
        <v>4</v>
      </c>
      <c r="I209" s="168"/>
      <c r="L209" s="164"/>
      <c r="M209" s="169"/>
      <c r="N209" s="170"/>
      <c r="O209" s="170"/>
      <c r="P209" s="170"/>
      <c r="Q209" s="170"/>
      <c r="R209" s="170"/>
      <c r="S209" s="170"/>
      <c r="T209" s="170"/>
      <c r="U209" s="171"/>
      <c r="AT209" s="165" t="s">
        <v>151</v>
      </c>
      <c r="AU209" s="165" t="s">
        <v>79</v>
      </c>
      <c r="AV209" s="14" t="s">
        <v>79</v>
      </c>
      <c r="AW209" s="14" t="s">
        <v>26</v>
      </c>
      <c r="AX209" s="14" t="s">
        <v>77</v>
      </c>
      <c r="AY209" s="165" t="s">
        <v>141</v>
      </c>
    </row>
    <row r="210" spans="1:65" s="2" customFormat="1" ht="24.2" customHeight="1">
      <c r="A210" s="32"/>
      <c r="B210" s="142"/>
      <c r="C210" s="172" t="s">
        <v>365</v>
      </c>
      <c r="D210" s="172" t="s">
        <v>172</v>
      </c>
      <c r="E210" s="173" t="s">
        <v>381</v>
      </c>
      <c r="F210" s="174" t="s">
        <v>382</v>
      </c>
      <c r="G210" s="175" t="s">
        <v>147</v>
      </c>
      <c r="H210" s="176">
        <v>4</v>
      </c>
      <c r="I210" s="177"/>
      <c r="J210" s="178">
        <f>ROUND(I210*H210,2)</f>
        <v>0</v>
      </c>
      <c r="K210" s="174" t="s">
        <v>148</v>
      </c>
      <c r="L210" s="179"/>
      <c r="M210" s="180" t="s">
        <v>1</v>
      </c>
      <c r="N210" s="181" t="s">
        <v>34</v>
      </c>
      <c r="O210" s="58"/>
      <c r="P210" s="152">
        <f>O210*H210</f>
        <v>0</v>
      </c>
      <c r="Q210" s="152">
        <v>7.4999999999999997E-3</v>
      </c>
      <c r="R210" s="152">
        <f>Q210*H210</f>
        <v>0.03</v>
      </c>
      <c r="S210" s="152">
        <v>0</v>
      </c>
      <c r="T210" s="152">
        <f>S210*H210</f>
        <v>0</v>
      </c>
      <c r="U210" s="153" t="s">
        <v>1</v>
      </c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R210" s="154" t="s">
        <v>239</v>
      </c>
      <c r="AT210" s="154" t="s">
        <v>172</v>
      </c>
      <c r="AU210" s="154" t="s">
        <v>79</v>
      </c>
      <c r="AY210" s="17" t="s">
        <v>141</v>
      </c>
      <c r="BE210" s="155">
        <f>IF(N210="základní",J210,0)</f>
        <v>0</v>
      </c>
      <c r="BF210" s="155">
        <f>IF(N210="snížená",J210,0)</f>
        <v>0</v>
      </c>
      <c r="BG210" s="155">
        <f>IF(N210="zákl. přenesená",J210,0)</f>
        <v>0</v>
      </c>
      <c r="BH210" s="155">
        <f>IF(N210="sníž. přenesená",J210,0)</f>
        <v>0</v>
      </c>
      <c r="BI210" s="155">
        <f>IF(N210="nulová",J210,0)</f>
        <v>0</v>
      </c>
      <c r="BJ210" s="17" t="s">
        <v>77</v>
      </c>
      <c r="BK210" s="155">
        <f>ROUND(I210*H210,2)</f>
        <v>0</v>
      </c>
      <c r="BL210" s="17" t="s">
        <v>227</v>
      </c>
      <c r="BM210" s="154" t="s">
        <v>632</v>
      </c>
    </row>
    <row r="211" spans="1:65" s="2" customFormat="1" ht="24.2" customHeight="1">
      <c r="A211" s="32"/>
      <c r="B211" s="142"/>
      <c r="C211" s="143" t="s">
        <v>369</v>
      </c>
      <c r="D211" s="143" t="s">
        <v>144</v>
      </c>
      <c r="E211" s="144" t="s">
        <v>385</v>
      </c>
      <c r="F211" s="145" t="s">
        <v>386</v>
      </c>
      <c r="G211" s="146" t="s">
        <v>147</v>
      </c>
      <c r="H211" s="147">
        <v>48.08</v>
      </c>
      <c r="I211" s="148"/>
      <c r="J211" s="149">
        <f>ROUND(I211*H211,2)</f>
        <v>0</v>
      </c>
      <c r="K211" s="145" t="s">
        <v>148</v>
      </c>
      <c r="L211" s="33"/>
      <c r="M211" s="150" t="s">
        <v>1</v>
      </c>
      <c r="N211" s="151" t="s">
        <v>34</v>
      </c>
      <c r="O211" s="58"/>
      <c r="P211" s="152">
        <f>O211*H211</f>
        <v>0</v>
      </c>
      <c r="Q211" s="152">
        <v>5.0000000000000002E-5</v>
      </c>
      <c r="R211" s="152">
        <f>Q211*H211</f>
        <v>2.4039999999999999E-3</v>
      </c>
      <c r="S211" s="152">
        <v>0</v>
      </c>
      <c r="T211" s="152">
        <f>S211*H211</f>
        <v>0</v>
      </c>
      <c r="U211" s="153" t="s">
        <v>1</v>
      </c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R211" s="154" t="s">
        <v>227</v>
      </c>
      <c r="AT211" s="154" t="s">
        <v>144</v>
      </c>
      <c r="AU211" s="154" t="s">
        <v>79</v>
      </c>
      <c r="AY211" s="17" t="s">
        <v>141</v>
      </c>
      <c r="BE211" s="155">
        <f>IF(N211="základní",J211,0)</f>
        <v>0</v>
      </c>
      <c r="BF211" s="155">
        <f>IF(N211="snížená",J211,0)</f>
        <v>0</v>
      </c>
      <c r="BG211" s="155">
        <f>IF(N211="zákl. přenesená",J211,0)</f>
        <v>0</v>
      </c>
      <c r="BH211" s="155">
        <f>IF(N211="sníž. přenesená",J211,0)</f>
        <v>0</v>
      </c>
      <c r="BI211" s="155">
        <f>IF(N211="nulová",J211,0)</f>
        <v>0</v>
      </c>
      <c r="BJ211" s="17" t="s">
        <v>77</v>
      </c>
      <c r="BK211" s="155">
        <f>ROUND(I211*H211,2)</f>
        <v>0</v>
      </c>
      <c r="BL211" s="17" t="s">
        <v>227</v>
      </c>
      <c r="BM211" s="154" t="s">
        <v>633</v>
      </c>
    </row>
    <row r="212" spans="1:65" s="2" customFormat="1" ht="16.5" customHeight="1">
      <c r="A212" s="32"/>
      <c r="B212" s="142"/>
      <c r="C212" s="143" t="s">
        <v>374</v>
      </c>
      <c r="D212" s="143" t="s">
        <v>144</v>
      </c>
      <c r="E212" s="144" t="s">
        <v>389</v>
      </c>
      <c r="F212" s="145" t="s">
        <v>340</v>
      </c>
      <c r="G212" s="146" t="s">
        <v>181</v>
      </c>
      <c r="H212" s="147">
        <v>1</v>
      </c>
      <c r="I212" s="148"/>
      <c r="J212" s="149">
        <f>ROUND(I212*H212,2)</f>
        <v>0</v>
      </c>
      <c r="K212" s="145" t="s">
        <v>1</v>
      </c>
      <c r="L212" s="33"/>
      <c r="M212" s="150" t="s">
        <v>1</v>
      </c>
      <c r="N212" s="151" t="s">
        <v>34</v>
      </c>
      <c r="O212" s="58"/>
      <c r="P212" s="152">
        <f>O212*H212</f>
        <v>0</v>
      </c>
      <c r="Q212" s="152">
        <v>3.0000000000000001E-5</v>
      </c>
      <c r="R212" s="152">
        <f>Q212*H212</f>
        <v>3.0000000000000001E-5</v>
      </c>
      <c r="S212" s="152">
        <v>0</v>
      </c>
      <c r="T212" s="152">
        <f>S212*H212</f>
        <v>0</v>
      </c>
      <c r="U212" s="153" t="s">
        <v>1</v>
      </c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154" t="s">
        <v>227</v>
      </c>
      <c r="AT212" s="154" t="s">
        <v>144</v>
      </c>
      <c r="AU212" s="154" t="s">
        <v>79</v>
      </c>
      <c r="AY212" s="17" t="s">
        <v>141</v>
      </c>
      <c r="BE212" s="155">
        <f>IF(N212="základní",J212,0)</f>
        <v>0</v>
      </c>
      <c r="BF212" s="155">
        <f>IF(N212="snížená",J212,0)</f>
        <v>0</v>
      </c>
      <c r="BG212" s="155">
        <f>IF(N212="zákl. přenesená",J212,0)</f>
        <v>0</v>
      </c>
      <c r="BH212" s="155">
        <f>IF(N212="sníž. přenesená",J212,0)</f>
        <v>0</v>
      </c>
      <c r="BI212" s="155">
        <f>IF(N212="nulová",J212,0)</f>
        <v>0</v>
      </c>
      <c r="BJ212" s="17" t="s">
        <v>77</v>
      </c>
      <c r="BK212" s="155">
        <f>ROUND(I212*H212,2)</f>
        <v>0</v>
      </c>
      <c r="BL212" s="17" t="s">
        <v>227</v>
      </c>
      <c r="BM212" s="154" t="s">
        <v>634</v>
      </c>
    </row>
    <row r="213" spans="1:65" s="2" customFormat="1" ht="24.2" customHeight="1">
      <c r="A213" s="32"/>
      <c r="B213" s="142"/>
      <c r="C213" s="143" t="s">
        <v>380</v>
      </c>
      <c r="D213" s="143" t="s">
        <v>144</v>
      </c>
      <c r="E213" s="144" t="s">
        <v>392</v>
      </c>
      <c r="F213" s="145" t="s">
        <v>393</v>
      </c>
      <c r="G213" s="146" t="s">
        <v>349</v>
      </c>
      <c r="H213" s="182"/>
      <c r="I213" s="148"/>
      <c r="J213" s="149">
        <f>ROUND(I213*H213,2)</f>
        <v>0</v>
      </c>
      <c r="K213" s="145" t="s">
        <v>148</v>
      </c>
      <c r="L213" s="33"/>
      <c r="M213" s="150" t="s">
        <v>1</v>
      </c>
      <c r="N213" s="151" t="s">
        <v>34</v>
      </c>
      <c r="O213" s="58"/>
      <c r="P213" s="152">
        <f>O213*H213</f>
        <v>0</v>
      </c>
      <c r="Q213" s="152">
        <v>0</v>
      </c>
      <c r="R213" s="152">
        <f>Q213*H213</f>
        <v>0</v>
      </c>
      <c r="S213" s="152">
        <v>0</v>
      </c>
      <c r="T213" s="152">
        <f>S213*H213</f>
        <v>0</v>
      </c>
      <c r="U213" s="153" t="s">
        <v>1</v>
      </c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154" t="s">
        <v>227</v>
      </c>
      <c r="AT213" s="154" t="s">
        <v>144</v>
      </c>
      <c r="AU213" s="154" t="s">
        <v>79</v>
      </c>
      <c r="AY213" s="17" t="s">
        <v>141</v>
      </c>
      <c r="BE213" s="155">
        <f>IF(N213="základní",J213,0)</f>
        <v>0</v>
      </c>
      <c r="BF213" s="155">
        <f>IF(N213="snížená",J213,0)</f>
        <v>0</v>
      </c>
      <c r="BG213" s="155">
        <f>IF(N213="zákl. přenesená",J213,0)</f>
        <v>0</v>
      </c>
      <c r="BH213" s="155">
        <f>IF(N213="sníž. přenesená",J213,0)</f>
        <v>0</v>
      </c>
      <c r="BI213" s="155">
        <f>IF(N213="nulová",J213,0)</f>
        <v>0</v>
      </c>
      <c r="BJ213" s="17" t="s">
        <v>77</v>
      </c>
      <c r="BK213" s="155">
        <f>ROUND(I213*H213,2)</f>
        <v>0</v>
      </c>
      <c r="BL213" s="17" t="s">
        <v>227</v>
      </c>
      <c r="BM213" s="154" t="s">
        <v>635</v>
      </c>
    </row>
    <row r="214" spans="1:65" s="12" customFormat="1" ht="22.9" customHeight="1">
      <c r="B214" s="129"/>
      <c r="D214" s="130" t="s">
        <v>68</v>
      </c>
      <c r="E214" s="140" t="s">
        <v>395</v>
      </c>
      <c r="F214" s="140" t="s">
        <v>396</v>
      </c>
      <c r="I214" s="132"/>
      <c r="J214" s="141">
        <f>BK214</f>
        <v>0</v>
      </c>
      <c r="L214" s="129"/>
      <c r="M214" s="134"/>
      <c r="N214" s="135"/>
      <c r="O214" s="135"/>
      <c r="P214" s="136">
        <f>SUM(P215:P222)</f>
        <v>0</v>
      </c>
      <c r="Q214" s="135"/>
      <c r="R214" s="136">
        <f>SUM(R215:R222)</f>
        <v>2.0159999999999996E-3</v>
      </c>
      <c r="S214" s="135"/>
      <c r="T214" s="136">
        <f>SUM(T215:T222)</f>
        <v>0</v>
      </c>
      <c r="U214" s="137"/>
      <c r="AR214" s="130" t="s">
        <v>79</v>
      </c>
      <c r="AT214" s="138" t="s">
        <v>68</v>
      </c>
      <c r="AU214" s="138" t="s">
        <v>77</v>
      </c>
      <c r="AY214" s="130" t="s">
        <v>141</v>
      </c>
      <c r="BK214" s="139">
        <f>SUM(BK215:BK222)</f>
        <v>0</v>
      </c>
    </row>
    <row r="215" spans="1:65" s="2" customFormat="1" ht="24.2" customHeight="1">
      <c r="A215" s="32"/>
      <c r="B215" s="142"/>
      <c r="C215" s="143" t="s">
        <v>384</v>
      </c>
      <c r="D215" s="143" t="s">
        <v>144</v>
      </c>
      <c r="E215" s="144" t="s">
        <v>398</v>
      </c>
      <c r="F215" s="145" t="s">
        <v>399</v>
      </c>
      <c r="G215" s="146" t="s">
        <v>147</v>
      </c>
      <c r="H215" s="147">
        <v>5.76</v>
      </c>
      <c r="I215" s="148"/>
      <c r="J215" s="149">
        <f>ROUND(I215*H215,2)</f>
        <v>0</v>
      </c>
      <c r="K215" s="145" t="s">
        <v>148</v>
      </c>
      <c r="L215" s="33"/>
      <c r="M215" s="150" t="s">
        <v>1</v>
      </c>
      <c r="N215" s="151" t="s">
        <v>34</v>
      </c>
      <c r="O215" s="58"/>
      <c r="P215" s="152">
        <f>O215*H215</f>
        <v>0</v>
      </c>
      <c r="Q215" s="152">
        <v>6.9999999999999994E-5</v>
      </c>
      <c r="R215" s="152">
        <f>Q215*H215</f>
        <v>4.0319999999999993E-4</v>
      </c>
      <c r="S215" s="152">
        <v>0</v>
      </c>
      <c r="T215" s="152">
        <f>S215*H215</f>
        <v>0</v>
      </c>
      <c r="U215" s="153" t="s">
        <v>1</v>
      </c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R215" s="154" t="s">
        <v>227</v>
      </c>
      <c r="AT215" s="154" t="s">
        <v>144</v>
      </c>
      <c r="AU215" s="154" t="s">
        <v>79</v>
      </c>
      <c r="AY215" s="17" t="s">
        <v>141</v>
      </c>
      <c r="BE215" s="155">
        <f>IF(N215="základní",J215,0)</f>
        <v>0</v>
      </c>
      <c r="BF215" s="155">
        <f>IF(N215="snížená",J215,0)</f>
        <v>0</v>
      </c>
      <c r="BG215" s="155">
        <f>IF(N215="zákl. přenesená",J215,0)</f>
        <v>0</v>
      </c>
      <c r="BH215" s="155">
        <f>IF(N215="sníž. přenesená",J215,0)</f>
        <v>0</v>
      </c>
      <c r="BI215" s="155">
        <f>IF(N215="nulová",J215,0)</f>
        <v>0</v>
      </c>
      <c r="BJ215" s="17" t="s">
        <v>77</v>
      </c>
      <c r="BK215" s="155">
        <f>ROUND(I215*H215,2)</f>
        <v>0</v>
      </c>
      <c r="BL215" s="17" t="s">
        <v>227</v>
      </c>
      <c r="BM215" s="154" t="s">
        <v>636</v>
      </c>
    </row>
    <row r="216" spans="1:65" s="2" customFormat="1" ht="24.2" customHeight="1">
      <c r="A216" s="32"/>
      <c r="B216" s="142"/>
      <c r="C216" s="143" t="s">
        <v>388</v>
      </c>
      <c r="D216" s="143" t="s">
        <v>144</v>
      </c>
      <c r="E216" s="144" t="s">
        <v>402</v>
      </c>
      <c r="F216" s="145" t="s">
        <v>403</v>
      </c>
      <c r="G216" s="146" t="s">
        <v>147</v>
      </c>
      <c r="H216" s="147">
        <v>5.76</v>
      </c>
      <c r="I216" s="148"/>
      <c r="J216" s="149">
        <f>ROUND(I216*H216,2)</f>
        <v>0</v>
      </c>
      <c r="K216" s="145" t="s">
        <v>148</v>
      </c>
      <c r="L216" s="33"/>
      <c r="M216" s="150" t="s">
        <v>1</v>
      </c>
      <c r="N216" s="151" t="s">
        <v>34</v>
      </c>
      <c r="O216" s="58"/>
      <c r="P216" s="152">
        <f>O216*H216</f>
        <v>0</v>
      </c>
      <c r="Q216" s="152">
        <v>2.0000000000000002E-5</v>
      </c>
      <c r="R216" s="152">
        <f>Q216*H216</f>
        <v>1.1520000000000001E-4</v>
      </c>
      <c r="S216" s="152">
        <v>0</v>
      </c>
      <c r="T216" s="152">
        <f>S216*H216</f>
        <v>0</v>
      </c>
      <c r="U216" s="153" t="s">
        <v>1</v>
      </c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R216" s="154" t="s">
        <v>227</v>
      </c>
      <c r="AT216" s="154" t="s">
        <v>144</v>
      </c>
      <c r="AU216" s="154" t="s">
        <v>79</v>
      </c>
      <c r="AY216" s="17" t="s">
        <v>141</v>
      </c>
      <c r="BE216" s="155">
        <f>IF(N216="základní",J216,0)</f>
        <v>0</v>
      </c>
      <c r="BF216" s="155">
        <f>IF(N216="snížená",J216,0)</f>
        <v>0</v>
      </c>
      <c r="BG216" s="155">
        <f>IF(N216="zákl. přenesená",J216,0)</f>
        <v>0</v>
      </c>
      <c r="BH216" s="155">
        <f>IF(N216="sníž. přenesená",J216,0)</f>
        <v>0</v>
      </c>
      <c r="BI216" s="155">
        <f>IF(N216="nulová",J216,0)</f>
        <v>0</v>
      </c>
      <c r="BJ216" s="17" t="s">
        <v>77</v>
      </c>
      <c r="BK216" s="155">
        <f>ROUND(I216*H216,2)</f>
        <v>0</v>
      </c>
      <c r="BL216" s="17" t="s">
        <v>227</v>
      </c>
      <c r="BM216" s="154" t="s">
        <v>637</v>
      </c>
    </row>
    <row r="217" spans="1:65" s="13" customFormat="1">
      <c r="B217" s="156"/>
      <c r="D217" s="157" t="s">
        <v>151</v>
      </c>
      <c r="E217" s="158" t="s">
        <v>1</v>
      </c>
      <c r="F217" s="159" t="s">
        <v>378</v>
      </c>
      <c r="H217" s="158" t="s">
        <v>1</v>
      </c>
      <c r="I217" s="160"/>
      <c r="L217" s="156"/>
      <c r="M217" s="161"/>
      <c r="N217" s="162"/>
      <c r="O217" s="162"/>
      <c r="P217" s="162"/>
      <c r="Q217" s="162"/>
      <c r="R217" s="162"/>
      <c r="S217" s="162"/>
      <c r="T217" s="162"/>
      <c r="U217" s="163"/>
      <c r="AT217" s="158" t="s">
        <v>151</v>
      </c>
      <c r="AU217" s="158" t="s">
        <v>79</v>
      </c>
      <c r="AV217" s="13" t="s">
        <v>77</v>
      </c>
      <c r="AW217" s="13" t="s">
        <v>26</v>
      </c>
      <c r="AX217" s="13" t="s">
        <v>69</v>
      </c>
      <c r="AY217" s="158" t="s">
        <v>141</v>
      </c>
    </row>
    <row r="218" spans="1:65" s="14" customFormat="1">
      <c r="B218" s="164"/>
      <c r="D218" s="157" t="s">
        <v>151</v>
      </c>
      <c r="E218" s="165" t="s">
        <v>1</v>
      </c>
      <c r="F218" s="166" t="s">
        <v>405</v>
      </c>
      <c r="H218" s="167">
        <v>5.76</v>
      </c>
      <c r="I218" s="168"/>
      <c r="L218" s="164"/>
      <c r="M218" s="169"/>
      <c r="N218" s="170"/>
      <c r="O218" s="170"/>
      <c r="P218" s="170"/>
      <c r="Q218" s="170"/>
      <c r="R218" s="170"/>
      <c r="S218" s="170"/>
      <c r="T218" s="170"/>
      <c r="U218" s="171"/>
      <c r="AT218" s="165" t="s">
        <v>151</v>
      </c>
      <c r="AU218" s="165" t="s">
        <v>79</v>
      </c>
      <c r="AV218" s="14" t="s">
        <v>79</v>
      </c>
      <c r="AW218" s="14" t="s">
        <v>26</v>
      </c>
      <c r="AX218" s="14" t="s">
        <v>77</v>
      </c>
      <c r="AY218" s="165" t="s">
        <v>141</v>
      </c>
    </row>
    <row r="219" spans="1:65" s="2" customFormat="1" ht="24.2" customHeight="1">
      <c r="A219" s="32"/>
      <c r="B219" s="142"/>
      <c r="C219" s="143" t="s">
        <v>391</v>
      </c>
      <c r="D219" s="143" t="s">
        <v>144</v>
      </c>
      <c r="E219" s="144" t="s">
        <v>407</v>
      </c>
      <c r="F219" s="145" t="s">
        <v>408</v>
      </c>
      <c r="G219" s="146" t="s">
        <v>147</v>
      </c>
      <c r="H219" s="147">
        <v>5.76</v>
      </c>
      <c r="I219" s="148"/>
      <c r="J219" s="149">
        <f>ROUND(I219*H219,2)</f>
        <v>0</v>
      </c>
      <c r="K219" s="145" t="s">
        <v>148</v>
      </c>
      <c r="L219" s="33"/>
      <c r="M219" s="150" t="s">
        <v>1</v>
      </c>
      <c r="N219" s="151" t="s">
        <v>34</v>
      </c>
      <c r="O219" s="58"/>
      <c r="P219" s="152">
        <f>O219*H219</f>
        <v>0</v>
      </c>
      <c r="Q219" s="152">
        <v>1.3999999999999999E-4</v>
      </c>
      <c r="R219" s="152">
        <f>Q219*H219</f>
        <v>8.0639999999999987E-4</v>
      </c>
      <c r="S219" s="152">
        <v>0</v>
      </c>
      <c r="T219" s="152">
        <f>S219*H219</f>
        <v>0</v>
      </c>
      <c r="U219" s="153" t="s">
        <v>1</v>
      </c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R219" s="154" t="s">
        <v>227</v>
      </c>
      <c r="AT219" s="154" t="s">
        <v>144</v>
      </c>
      <c r="AU219" s="154" t="s">
        <v>79</v>
      </c>
      <c r="AY219" s="17" t="s">
        <v>141</v>
      </c>
      <c r="BE219" s="155">
        <f>IF(N219="základní",J219,0)</f>
        <v>0</v>
      </c>
      <c r="BF219" s="155">
        <f>IF(N219="snížená",J219,0)</f>
        <v>0</v>
      </c>
      <c r="BG219" s="155">
        <f>IF(N219="zákl. přenesená",J219,0)</f>
        <v>0</v>
      </c>
      <c r="BH219" s="155">
        <f>IF(N219="sníž. přenesená",J219,0)</f>
        <v>0</v>
      </c>
      <c r="BI219" s="155">
        <f>IF(N219="nulová",J219,0)</f>
        <v>0</v>
      </c>
      <c r="BJ219" s="17" t="s">
        <v>77</v>
      </c>
      <c r="BK219" s="155">
        <f>ROUND(I219*H219,2)</f>
        <v>0</v>
      </c>
      <c r="BL219" s="17" t="s">
        <v>227</v>
      </c>
      <c r="BM219" s="154" t="s">
        <v>638</v>
      </c>
    </row>
    <row r="220" spans="1:65" s="2" customFormat="1" ht="24.2" customHeight="1">
      <c r="A220" s="32"/>
      <c r="B220" s="142"/>
      <c r="C220" s="143" t="s">
        <v>397</v>
      </c>
      <c r="D220" s="143" t="s">
        <v>144</v>
      </c>
      <c r="E220" s="144" t="s">
        <v>411</v>
      </c>
      <c r="F220" s="145" t="s">
        <v>412</v>
      </c>
      <c r="G220" s="146" t="s">
        <v>147</v>
      </c>
      <c r="H220" s="147">
        <v>5.76</v>
      </c>
      <c r="I220" s="148"/>
      <c r="J220" s="149">
        <f>ROUND(I220*H220,2)</f>
        <v>0</v>
      </c>
      <c r="K220" s="145" t="s">
        <v>148</v>
      </c>
      <c r="L220" s="33"/>
      <c r="M220" s="150" t="s">
        <v>1</v>
      </c>
      <c r="N220" s="151" t="s">
        <v>34</v>
      </c>
      <c r="O220" s="58"/>
      <c r="P220" s="152">
        <f>O220*H220</f>
        <v>0</v>
      </c>
      <c r="Q220" s="152">
        <v>1.2E-4</v>
      </c>
      <c r="R220" s="152">
        <f>Q220*H220</f>
        <v>6.912E-4</v>
      </c>
      <c r="S220" s="152">
        <v>0</v>
      </c>
      <c r="T220" s="152">
        <f>S220*H220</f>
        <v>0</v>
      </c>
      <c r="U220" s="153" t="s">
        <v>1</v>
      </c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R220" s="154" t="s">
        <v>227</v>
      </c>
      <c r="AT220" s="154" t="s">
        <v>144</v>
      </c>
      <c r="AU220" s="154" t="s">
        <v>79</v>
      </c>
      <c r="AY220" s="17" t="s">
        <v>141</v>
      </c>
      <c r="BE220" s="155">
        <f>IF(N220="základní",J220,0)</f>
        <v>0</v>
      </c>
      <c r="BF220" s="155">
        <f>IF(N220="snížená",J220,0)</f>
        <v>0</v>
      </c>
      <c r="BG220" s="155">
        <f>IF(N220="zákl. přenesená",J220,0)</f>
        <v>0</v>
      </c>
      <c r="BH220" s="155">
        <f>IF(N220="sníž. přenesená",J220,0)</f>
        <v>0</v>
      </c>
      <c r="BI220" s="155">
        <f>IF(N220="nulová",J220,0)</f>
        <v>0</v>
      </c>
      <c r="BJ220" s="17" t="s">
        <v>77</v>
      </c>
      <c r="BK220" s="155">
        <f>ROUND(I220*H220,2)</f>
        <v>0</v>
      </c>
      <c r="BL220" s="17" t="s">
        <v>227</v>
      </c>
      <c r="BM220" s="154" t="s">
        <v>639</v>
      </c>
    </row>
    <row r="221" spans="1:65" s="13" customFormat="1">
      <c r="B221" s="156"/>
      <c r="D221" s="157" t="s">
        <v>151</v>
      </c>
      <c r="E221" s="158" t="s">
        <v>1</v>
      </c>
      <c r="F221" s="159" t="s">
        <v>378</v>
      </c>
      <c r="H221" s="158" t="s">
        <v>1</v>
      </c>
      <c r="I221" s="160"/>
      <c r="L221" s="156"/>
      <c r="M221" s="161"/>
      <c r="N221" s="162"/>
      <c r="O221" s="162"/>
      <c r="P221" s="162"/>
      <c r="Q221" s="162"/>
      <c r="R221" s="162"/>
      <c r="S221" s="162"/>
      <c r="T221" s="162"/>
      <c r="U221" s="163"/>
      <c r="AT221" s="158" t="s">
        <v>151</v>
      </c>
      <c r="AU221" s="158" t="s">
        <v>79</v>
      </c>
      <c r="AV221" s="13" t="s">
        <v>77</v>
      </c>
      <c r="AW221" s="13" t="s">
        <v>26</v>
      </c>
      <c r="AX221" s="13" t="s">
        <v>69</v>
      </c>
      <c r="AY221" s="158" t="s">
        <v>141</v>
      </c>
    </row>
    <row r="222" spans="1:65" s="14" customFormat="1">
      <c r="B222" s="164"/>
      <c r="D222" s="157" t="s">
        <v>151</v>
      </c>
      <c r="E222" s="165" t="s">
        <v>1</v>
      </c>
      <c r="F222" s="166" t="s">
        <v>405</v>
      </c>
      <c r="H222" s="167">
        <v>5.76</v>
      </c>
      <c r="I222" s="168"/>
      <c r="L222" s="164"/>
      <c r="M222" s="169"/>
      <c r="N222" s="170"/>
      <c r="O222" s="170"/>
      <c r="P222" s="170"/>
      <c r="Q222" s="170"/>
      <c r="R222" s="170"/>
      <c r="S222" s="170"/>
      <c r="T222" s="170"/>
      <c r="U222" s="171"/>
      <c r="AT222" s="165" t="s">
        <v>151</v>
      </c>
      <c r="AU222" s="165" t="s">
        <v>79</v>
      </c>
      <c r="AV222" s="14" t="s">
        <v>79</v>
      </c>
      <c r="AW222" s="14" t="s">
        <v>26</v>
      </c>
      <c r="AX222" s="14" t="s">
        <v>77</v>
      </c>
      <c r="AY222" s="165" t="s">
        <v>141</v>
      </c>
    </row>
    <row r="223" spans="1:65" s="12" customFormat="1" ht="22.9" customHeight="1">
      <c r="B223" s="129"/>
      <c r="D223" s="130" t="s">
        <v>68</v>
      </c>
      <c r="E223" s="140" t="s">
        <v>414</v>
      </c>
      <c r="F223" s="140" t="s">
        <v>415</v>
      </c>
      <c r="I223" s="132"/>
      <c r="J223" s="141">
        <f>BK223</f>
        <v>0</v>
      </c>
      <c r="L223" s="129"/>
      <c r="M223" s="134"/>
      <c r="N223" s="135"/>
      <c r="O223" s="135"/>
      <c r="P223" s="136">
        <f>SUM(P224:P230)</f>
        <v>0</v>
      </c>
      <c r="Q223" s="135"/>
      <c r="R223" s="136">
        <f>SUM(R224:R230)</f>
        <v>3.7332200000000003E-2</v>
      </c>
      <c r="S223" s="135"/>
      <c r="T223" s="136">
        <f>SUM(T224:T230)</f>
        <v>7.9267000000000001E-3</v>
      </c>
      <c r="U223" s="137"/>
      <c r="AR223" s="130" t="s">
        <v>79</v>
      </c>
      <c r="AT223" s="138" t="s">
        <v>68</v>
      </c>
      <c r="AU223" s="138" t="s">
        <v>77</v>
      </c>
      <c r="AY223" s="130" t="s">
        <v>141</v>
      </c>
      <c r="BK223" s="139">
        <f>SUM(BK224:BK230)</f>
        <v>0</v>
      </c>
    </row>
    <row r="224" spans="1:65" s="2" customFormat="1" ht="16.5" customHeight="1">
      <c r="A224" s="32"/>
      <c r="B224" s="142"/>
      <c r="C224" s="143" t="s">
        <v>401</v>
      </c>
      <c r="D224" s="143" t="s">
        <v>144</v>
      </c>
      <c r="E224" s="144" t="s">
        <v>417</v>
      </c>
      <c r="F224" s="145" t="s">
        <v>418</v>
      </c>
      <c r="G224" s="146" t="s">
        <v>147</v>
      </c>
      <c r="H224" s="147">
        <v>25.57</v>
      </c>
      <c r="I224" s="148"/>
      <c r="J224" s="149">
        <f>ROUND(I224*H224,2)</f>
        <v>0</v>
      </c>
      <c r="K224" s="145" t="s">
        <v>148</v>
      </c>
      <c r="L224" s="33"/>
      <c r="M224" s="150" t="s">
        <v>1</v>
      </c>
      <c r="N224" s="151" t="s">
        <v>34</v>
      </c>
      <c r="O224" s="58"/>
      <c r="P224" s="152">
        <f>O224*H224</f>
        <v>0</v>
      </c>
      <c r="Q224" s="152">
        <v>1E-3</v>
      </c>
      <c r="R224" s="152">
        <f>Q224*H224</f>
        <v>2.5570000000000002E-2</v>
      </c>
      <c r="S224" s="152">
        <v>3.1E-4</v>
      </c>
      <c r="T224" s="152">
        <f>S224*H224</f>
        <v>7.9267000000000001E-3</v>
      </c>
      <c r="U224" s="153" t="s">
        <v>1</v>
      </c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R224" s="154" t="s">
        <v>227</v>
      </c>
      <c r="AT224" s="154" t="s">
        <v>144</v>
      </c>
      <c r="AU224" s="154" t="s">
        <v>79</v>
      </c>
      <c r="AY224" s="17" t="s">
        <v>141</v>
      </c>
      <c r="BE224" s="155">
        <f>IF(N224="základní",J224,0)</f>
        <v>0</v>
      </c>
      <c r="BF224" s="155">
        <f>IF(N224="snížená",J224,0)</f>
        <v>0</v>
      </c>
      <c r="BG224" s="155">
        <f>IF(N224="zákl. přenesená",J224,0)</f>
        <v>0</v>
      </c>
      <c r="BH224" s="155">
        <f>IF(N224="sníž. přenesená",J224,0)</f>
        <v>0</v>
      </c>
      <c r="BI224" s="155">
        <f>IF(N224="nulová",J224,0)</f>
        <v>0</v>
      </c>
      <c r="BJ224" s="17" t="s">
        <v>77</v>
      </c>
      <c r="BK224" s="155">
        <f>ROUND(I224*H224,2)</f>
        <v>0</v>
      </c>
      <c r="BL224" s="17" t="s">
        <v>227</v>
      </c>
      <c r="BM224" s="154" t="s">
        <v>640</v>
      </c>
    </row>
    <row r="225" spans="1:65" s="14" customFormat="1">
      <c r="B225" s="164"/>
      <c r="D225" s="157" t="s">
        <v>151</v>
      </c>
      <c r="E225" s="165" t="s">
        <v>1</v>
      </c>
      <c r="F225" s="166" t="s">
        <v>641</v>
      </c>
      <c r="H225" s="167">
        <v>25.57</v>
      </c>
      <c r="I225" s="168"/>
      <c r="L225" s="164"/>
      <c r="M225" s="169"/>
      <c r="N225" s="170"/>
      <c r="O225" s="170"/>
      <c r="P225" s="170"/>
      <c r="Q225" s="170"/>
      <c r="R225" s="170"/>
      <c r="S225" s="170"/>
      <c r="T225" s="170"/>
      <c r="U225" s="171"/>
      <c r="AT225" s="165" t="s">
        <v>151</v>
      </c>
      <c r="AU225" s="165" t="s">
        <v>79</v>
      </c>
      <c r="AV225" s="14" t="s">
        <v>79</v>
      </c>
      <c r="AW225" s="14" t="s">
        <v>26</v>
      </c>
      <c r="AX225" s="14" t="s">
        <v>77</v>
      </c>
      <c r="AY225" s="165" t="s">
        <v>141</v>
      </c>
    </row>
    <row r="226" spans="1:65" s="2" customFormat="1" ht="24.2" customHeight="1">
      <c r="A226" s="32"/>
      <c r="B226" s="142"/>
      <c r="C226" s="143" t="s">
        <v>406</v>
      </c>
      <c r="D226" s="143" t="s">
        <v>144</v>
      </c>
      <c r="E226" s="144" t="s">
        <v>422</v>
      </c>
      <c r="F226" s="145" t="s">
        <v>423</v>
      </c>
      <c r="G226" s="146" t="s">
        <v>147</v>
      </c>
      <c r="H226" s="147">
        <v>25.57</v>
      </c>
      <c r="I226" s="148"/>
      <c r="J226" s="149">
        <f>ROUND(I226*H226,2)</f>
        <v>0</v>
      </c>
      <c r="K226" s="145" t="s">
        <v>148</v>
      </c>
      <c r="L226" s="33"/>
      <c r="M226" s="150" t="s">
        <v>1</v>
      </c>
      <c r="N226" s="151" t="s">
        <v>34</v>
      </c>
      <c r="O226" s="58"/>
      <c r="P226" s="152">
        <f>O226*H226</f>
        <v>0</v>
      </c>
      <c r="Q226" s="152">
        <v>0</v>
      </c>
      <c r="R226" s="152">
        <f>Q226*H226</f>
        <v>0</v>
      </c>
      <c r="S226" s="152">
        <v>0</v>
      </c>
      <c r="T226" s="152">
        <f>S226*H226</f>
        <v>0</v>
      </c>
      <c r="U226" s="153" t="s">
        <v>1</v>
      </c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R226" s="154" t="s">
        <v>227</v>
      </c>
      <c r="AT226" s="154" t="s">
        <v>144</v>
      </c>
      <c r="AU226" s="154" t="s">
        <v>79</v>
      </c>
      <c r="AY226" s="17" t="s">
        <v>141</v>
      </c>
      <c r="BE226" s="155">
        <f>IF(N226="základní",J226,0)</f>
        <v>0</v>
      </c>
      <c r="BF226" s="155">
        <f>IF(N226="snížená",J226,0)</f>
        <v>0</v>
      </c>
      <c r="BG226" s="155">
        <f>IF(N226="zákl. přenesená",J226,0)</f>
        <v>0</v>
      </c>
      <c r="BH226" s="155">
        <f>IF(N226="sníž. přenesená",J226,0)</f>
        <v>0</v>
      </c>
      <c r="BI226" s="155">
        <f>IF(N226="nulová",J226,0)</f>
        <v>0</v>
      </c>
      <c r="BJ226" s="17" t="s">
        <v>77</v>
      </c>
      <c r="BK226" s="155">
        <f>ROUND(I226*H226,2)</f>
        <v>0</v>
      </c>
      <c r="BL226" s="17" t="s">
        <v>227</v>
      </c>
      <c r="BM226" s="154" t="s">
        <v>642</v>
      </c>
    </row>
    <row r="227" spans="1:65" s="2" customFormat="1" ht="24.2" customHeight="1">
      <c r="A227" s="32"/>
      <c r="B227" s="142"/>
      <c r="C227" s="143" t="s">
        <v>410</v>
      </c>
      <c r="D227" s="143" t="s">
        <v>144</v>
      </c>
      <c r="E227" s="144" t="s">
        <v>426</v>
      </c>
      <c r="F227" s="145" t="s">
        <v>427</v>
      </c>
      <c r="G227" s="146" t="s">
        <v>147</v>
      </c>
      <c r="H227" s="147">
        <v>25.57</v>
      </c>
      <c r="I227" s="148"/>
      <c r="J227" s="149">
        <f>ROUND(I227*H227,2)</f>
        <v>0</v>
      </c>
      <c r="K227" s="145" t="s">
        <v>148</v>
      </c>
      <c r="L227" s="33"/>
      <c r="M227" s="150" t="s">
        <v>1</v>
      </c>
      <c r="N227" s="151" t="s">
        <v>34</v>
      </c>
      <c r="O227" s="58"/>
      <c r="P227" s="152">
        <f>O227*H227</f>
        <v>0</v>
      </c>
      <c r="Q227" s="152">
        <v>2.0000000000000001E-4</v>
      </c>
      <c r="R227" s="152">
        <f>Q227*H227</f>
        <v>5.1140000000000005E-3</v>
      </c>
      <c r="S227" s="152">
        <v>0</v>
      </c>
      <c r="T227" s="152">
        <f>S227*H227</f>
        <v>0</v>
      </c>
      <c r="U227" s="153" t="s">
        <v>1</v>
      </c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R227" s="154" t="s">
        <v>227</v>
      </c>
      <c r="AT227" s="154" t="s">
        <v>144</v>
      </c>
      <c r="AU227" s="154" t="s">
        <v>79</v>
      </c>
      <c r="AY227" s="17" t="s">
        <v>141</v>
      </c>
      <c r="BE227" s="155">
        <f>IF(N227="základní",J227,0)</f>
        <v>0</v>
      </c>
      <c r="BF227" s="155">
        <f>IF(N227="snížená",J227,0)</f>
        <v>0</v>
      </c>
      <c r="BG227" s="155">
        <f>IF(N227="zákl. přenesená",J227,0)</f>
        <v>0</v>
      </c>
      <c r="BH227" s="155">
        <f>IF(N227="sníž. přenesená",J227,0)</f>
        <v>0</v>
      </c>
      <c r="BI227" s="155">
        <f>IF(N227="nulová",J227,0)</f>
        <v>0</v>
      </c>
      <c r="BJ227" s="17" t="s">
        <v>77</v>
      </c>
      <c r="BK227" s="155">
        <f>ROUND(I227*H227,2)</f>
        <v>0</v>
      </c>
      <c r="BL227" s="17" t="s">
        <v>227</v>
      </c>
      <c r="BM227" s="154" t="s">
        <v>643</v>
      </c>
    </row>
    <row r="228" spans="1:65" s="13" customFormat="1">
      <c r="B228" s="156"/>
      <c r="D228" s="157" t="s">
        <v>151</v>
      </c>
      <c r="E228" s="158" t="s">
        <v>1</v>
      </c>
      <c r="F228" s="159" t="s">
        <v>429</v>
      </c>
      <c r="H228" s="158" t="s">
        <v>1</v>
      </c>
      <c r="I228" s="160"/>
      <c r="L228" s="156"/>
      <c r="M228" s="161"/>
      <c r="N228" s="162"/>
      <c r="O228" s="162"/>
      <c r="P228" s="162"/>
      <c r="Q228" s="162"/>
      <c r="R228" s="162"/>
      <c r="S228" s="162"/>
      <c r="T228" s="162"/>
      <c r="U228" s="163"/>
      <c r="AT228" s="158" t="s">
        <v>151</v>
      </c>
      <c r="AU228" s="158" t="s">
        <v>79</v>
      </c>
      <c r="AV228" s="13" t="s">
        <v>77</v>
      </c>
      <c r="AW228" s="13" t="s">
        <v>26</v>
      </c>
      <c r="AX228" s="13" t="s">
        <v>69</v>
      </c>
      <c r="AY228" s="158" t="s">
        <v>141</v>
      </c>
    </row>
    <row r="229" spans="1:65" s="14" customFormat="1">
      <c r="B229" s="164"/>
      <c r="D229" s="157" t="s">
        <v>151</v>
      </c>
      <c r="E229" s="165" t="s">
        <v>1</v>
      </c>
      <c r="F229" s="166" t="s">
        <v>641</v>
      </c>
      <c r="H229" s="167">
        <v>25.57</v>
      </c>
      <c r="I229" s="168"/>
      <c r="L229" s="164"/>
      <c r="M229" s="169"/>
      <c r="N229" s="170"/>
      <c r="O229" s="170"/>
      <c r="P229" s="170"/>
      <c r="Q229" s="170"/>
      <c r="R229" s="170"/>
      <c r="S229" s="170"/>
      <c r="T229" s="170"/>
      <c r="U229" s="171"/>
      <c r="AT229" s="165" t="s">
        <v>151</v>
      </c>
      <c r="AU229" s="165" t="s">
        <v>79</v>
      </c>
      <c r="AV229" s="14" t="s">
        <v>79</v>
      </c>
      <c r="AW229" s="14" t="s">
        <v>26</v>
      </c>
      <c r="AX229" s="14" t="s">
        <v>77</v>
      </c>
      <c r="AY229" s="165" t="s">
        <v>141</v>
      </c>
    </row>
    <row r="230" spans="1:65" s="2" customFormat="1" ht="33" customHeight="1">
      <c r="A230" s="32"/>
      <c r="B230" s="142"/>
      <c r="C230" s="143" t="s">
        <v>416</v>
      </c>
      <c r="D230" s="143" t="s">
        <v>144</v>
      </c>
      <c r="E230" s="144" t="s">
        <v>431</v>
      </c>
      <c r="F230" s="145" t="s">
        <v>432</v>
      </c>
      <c r="G230" s="146" t="s">
        <v>147</v>
      </c>
      <c r="H230" s="147">
        <v>25.57</v>
      </c>
      <c r="I230" s="148"/>
      <c r="J230" s="149">
        <f>ROUND(I230*H230,2)</f>
        <v>0</v>
      </c>
      <c r="K230" s="145" t="s">
        <v>148</v>
      </c>
      <c r="L230" s="33"/>
      <c r="M230" s="183" t="s">
        <v>1</v>
      </c>
      <c r="N230" s="184" t="s">
        <v>34</v>
      </c>
      <c r="O230" s="185"/>
      <c r="P230" s="186">
        <f>O230*H230</f>
        <v>0</v>
      </c>
      <c r="Q230" s="186">
        <v>2.5999999999999998E-4</v>
      </c>
      <c r="R230" s="186">
        <f>Q230*H230</f>
        <v>6.6481999999999991E-3</v>
      </c>
      <c r="S230" s="186">
        <v>0</v>
      </c>
      <c r="T230" s="186">
        <f>S230*H230</f>
        <v>0</v>
      </c>
      <c r="U230" s="187" t="s">
        <v>1</v>
      </c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R230" s="154" t="s">
        <v>227</v>
      </c>
      <c r="AT230" s="154" t="s">
        <v>144</v>
      </c>
      <c r="AU230" s="154" t="s">
        <v>79</v>
      </c>
      <c r="AY230" s="17" t="s">
        <v>141</v>
      </c>
      <c r="BE230" s="155">
        <f>IF(N230="základní",J230,0)</f>
        <v>0</v>
      </c>
      <c r="BF230" s="155">
        <f>IF(N230="snížená",J230,0)</f>
        <v>0</v>
      </c>
      <c r="BG230" s="155">
        <f>IF(N230="zákl. přenesená",J230,0)</f>
        <v>0</v>
      </c>
      <c r="BH230" s="155">
        <f>IF(N230="sníž. přenesená",J230,0)</f>
        <v>0</v>
      </c>
      <c r="BI230" s="155">
        <f>IF(N230="nulová",J230,0)</f>
        <v>0</v>
      </c>
      <c r="BJ230" s="17" t="s">
        <v>77</v>
      </c>
      <c r="BK230" s="155">
        <f>ROUND(I230*H230,2)</f>
        <v>0</v>
      </c>
      <c r="BL230" s="17" t="s">
        <v>227</v>
      </c>
      <c r="BM230" s="154" t="s">
        <v>644</v>
      </c>
    </row>
    <row r="231" spans="1:65" s="2" customFormat="1" ht="6.95" customHeight="1">
      <c r="A231" s="32"/>
      <c r="B231" s="47"/>
      <c r="C231" s="48"/>
      <c r="D231" s="48"/>
      <c r="E231" s="48"/>
      <c r="F231" s="48"/>
      <c r="G231" s="48"/>
      <c r="H231" s="48"/>
      <c r="I231" s="48"/>
      <c r="J231" s="48"/>
      <c r="K231" s="48"/>
      <c r="L231" s="33"/>
      <c r="M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</row>
  </sheetData>
  <autoFilter ref="C131:K230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76" fitToHeight="100" orientation="portrait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31"/>
  <sheetViews>
    <sheetView showGridLines="0" workbookViewId="0">
      <selection activeCell="F128" sqref="F128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1" width="14.16406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0" t="s">
        <v>5</v>
      </c>
      <c r="M2" s="231"/>
      <c r="N2" s="231"/>
      <c r="O2" s="231"/>
      <c r="P2" s="231"/>
      <c r="Q2" s="231"/>
      <c r="R2" s="231"/>
      <c r="S2" s="231"/>
      <c r="T2" s="231"/>
      <c r="U2" s="231"/>
      <c r="V2" s="231"/>
      <c r="AT2" s="17" t="s">
        <v>91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79</v>
      </c>
    </row>
    <row r="4" spans="1:46" s="1" customFormat="1" ht="24.95" customHeight="1">
      <c r="B4" s="20"/>
      <c r="D4" s="21" t="s">
        <v>101</v>
      </c>
      <c r="L4" s="20"/>
      <c r="M4" s="93" t="s">
        <v>9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948</v>
      </c>
      <c r="L6" s="20"/>
    </row>
    <row r="7" spans="1:46" s="1" customFormat="1" ht="16.5" customHeight="1">
      <c r="B7" s="20"/>
      <c r="E7" s="245" t="str">
        <f>'Rekapitulace stavby'!K6</f>
        <v>GJN - oprava výměnou - žákovské soc.zařízení</v>
      </c>
      <c r="F7" s="246"/>
      <c r="G7" s="246"/>
      <c r="H7" s="246"/>
      <c r="L7" s="20"/>
    </row>
    <row r="8" spans="1:46" s="2" customFormat="1" ht="12" customHeight="1">
      <c r="A8" s="32"/>
      <c r="B8" s="33"/>
      <c r="C8" s="32"/>
      <c r="D8" s="27" t="s">
        <v>102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24" t="s">
        <v>645</v>
      </c>
      <c r="F9" s="244"/>
      <c r="G9" s="244"/>
      <c r="H9" s="244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15</v>
      </c>
      <c r="E11" s="32"/>
      <c r="F11" s="25" t="s">
        <v>1</v>
      </c>
      <c r="G11" s="32"/>
      <c r="H11" s="32"/>
      <c r="I11" s="27" t="s">
        <v>16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17</v>
      </c>
      <c r="E12" s="32"/>
      <c r="F12" s="25" t="s">
        <v>18</v>
      </c>
      <c r="G12" s="32"/>
      <c r="H12" s="32"/>
      <c r="I12" s="27" t="s">
        <v>19</v>
      </c>
      <c r="J12" s="197" t="str">
        <f>'Rekapitulace stavby'!AN8</f>
        <v>Vyplň údaj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20</v>
      </c>
      <c r="E14" s="32"/>
      <c r="F14" s="201" t="str">
        <f>'Rekapitulace stavby'!K10</f>
        <v>Gymnázium Jana Nerudy, škola hl. m. Prahy, Hellichova 3, 118 00 Praha 1</v>
      </c>
      <c r="G14" s="32"/>
      <c r="H14" s="32"/>
      <c r="I14" s="27" t="s">
        <v>21</v>
      </c>
      <c r="J14" s="25" t="str">
        <f>IF('Rekapitulace stavby'!AN10="","",'Rekapitulace stavby'!AN10)</f>
        <v>708 72 767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tr">
        <f>IF('Rekapitulace stavby'!E11="","",'Rekapitulace stavby'!E11)</f>
        <v xml:space="preserve"> </v>
      </c>
      <c r="F15" s="32"/>
      <c r="G15" s="32"/>
      <c r="H15" s="32"/>
      <c r="I15" s="27" t="s">
        <v>22</v>
      </c>
      <c r="J15" s="25" t="str">
        <f>IF('Rekapitulace stavby'!AN11="","",'Rekapitulace stavby'!AN11)</f>
        <v/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23</v>
      </c>
      <c r="E17" s="32"/>
      <c r="G17" s="32"/>
      <c r="H17" s="32"/>
      <c r="I17" s="27" t="s">
        <v>21</v>
      </c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47" t="str">
        <f>'Rekapitulace stavby'!E14</f>
        <v>Vyplň údaj</v>
      </c>
      <c r="F18" s="239"/>
      <c r="G18" s="239"/>
      <c r="H18" s="239"/>
      <c r="I18" s="27" t="s">
        <v>22</v>
      </c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25</v>
      </c>
      <c r="E20" s="32"/>
      <c r="F20" s="32"/>
      <c r="G20" s="32"/>
      <c r="H20" s="32"/>
      <c r="I20" s="27" t="s">
        <v>21</v>
      </c>
      <c r="J20" s="25" t="str">
        <f>IF('Rekapitulace stavby'!AN16="","",'Rekapitulace stavby'!AN16)</f>
        <v/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tr">
        <f>IF('Rekapitulace stavby'!E17="","",'Rekapitulace stavby'!E17)</f>
        <v xml:space="preserve"> </v>
      </c>
      <c r="F21" s="32"/>
      <c r="G21" s="32"/>
      <c r="H21" s="32"/>
      <c r="I21" s="27" t="s">
        <v>22</v>
      </c>
      <c r="J21" s="25" t="str">
        <f>IF('Rekapitulace stavby'!AN17="","",'Rekapitulace stavby'!AN17)</f>
        <v/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27</v>
      </c>
      <c r="E23" s="32"/>
      <c r="F23" s="32"/>
      <c r="G23" s="32"/>
      <c r="H23" s="32"/>
      <c r="I23" s="27" t="s">
        <v>21</v>
      </c>
      <c r="J23" s="25" t="str">
        <f>IF('Rekapitulace stavby'!AN19="","",'Rekapitulace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IF('Rekapitulace stavby'!E20="","",'Rekapitulace stavby'!E20)</f>
        <v xml:space="preserve"> </v>
      </c>
      <c r="F24" s="32"/>
      <c r="G24" s="32"/>
      <c r="H24" s="32"/>
      <c r="I24" s="27" t="s">
        <v>22</v>
      </c>
      <c r="J24" s="25" t="str">
        <f>IF('Rekapitulace stavby'!AN20="","",'Rekapitulace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28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4"/>
      <c r="B27" s="95"/>
      <c r="C27" s="94"/>
      <c r="D27" s="94"/>
      <c r="E27" s="243" t="s">
        <v>1</v>
      </c>
      <c r="F27" s="243"/>
      <c r="G27" s="243"/>
      <c r="H27" s="243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97" t="s">
        <v>29</v>
      </c>
      <c r="E30" s="32"/>
      <c r="F30" s="32"/>
      <c r="G30" s="32"/>
      <c r="H30" s="32"/>
      <c r="I30" s="32"/>
      <c r="J30" s="71">
        <f>ROUND(J132,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31</v>
      </c>
      <c r="G32" s="32"/>
      <c r="H32" s="32"/>
      <c r="I32" s="36" t="s">
        <v>30</v>
      </c>
      <c r="J32" s="36" t="s">
        <v>32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98" t="s">
        <v>33</v>
      </c>
      <c r="E33" s="27" t="s">
        <v>34</v>
      </c>
      <c r="F33" s="99">
        <f>ROUND((SUM(BE132:BE230)),  2)</f>
        <v>0</v>
      </c>
      <c r="G33" s="32"/>
      <c r="H33" s="32"/>
      <c r="I33" s="100">
        <v>0.21</v>
      </c>
      <c r="J33" s="99">
        <f>ROUND(((SUM(BE132:BE230))*I33),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35</v>
      </c>
      <c r="F34" s="99">
        <f>ROUND((SUM(BF132:BF230)),  2)</f>
        <v>0</v>
      </c>
      <c r="G34" s="32"/>
      <c r="H34" s="32"/>
      <c r="I34" s="100">
        <v>0.15</v>
      </c>
      <c r="J34" s="99">
        <f>ROUND(((SUM(BF132:BF230))*I34),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36</v>
      </c>
      <c r="F35" s="99">
        <f>ROUND((SUM(BG132:BG230)),  2)</f>
        <v>0</v>
      </c>
      <c r="G35" s="32"/>
      <c r="H35" s="32"/>
      <c r="I35" s="100">
        <v>0.21</v>
      </c>
      <c r="J35" s="99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37</v>
      </c>
      <c r="F36" s="99">
        <f>ROUND((SUM(BH132:BH230)),  2)</f>
        <v>0</v>
      </c>
      <c r="G36" s="32"/>
      <c r="H36" s="32"/>
      <c r="I36" s="100">
        <v>0.15</v>
      </c>
      <c r="J36" s="99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38</v>
      </c>
      <c r="F37" s="99">
        <f>ROUND((SUM(BI132:BI230)),  2)</f>
        <v>0</v>
      </c>
      <c r="G37" s="32"/>
      <c r="H37" s="32"/>
      <c r="I37" s="100">
        <v>0</v>
      </c>
      <c r="J37" s="99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1"/>
      <c r="D39" s="102" t="s">
        <v>39</v>
      </c>
      <c r="E39" s="60"/>
      <c r="F39" s="60"/>
      <c r="G39" s="103" t="s">
        <v>40</v>
      </c>
      <c r="H39" s="104" t="s">
        <v>41</v>
      </c>
      <c r="I39" s="60"/>
      <c r="J39" s="105">
        <f>SUM(J30:J37)</f>
        <v>0</v>
      </c>
      <c r="K39" s="106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2"/>
      <c r="D50" s="43" t="s">
        <v>42</v>
      </c>
      <c r="E50" s="44"/>
      <c r="F50" s="44"/>
      <c r="G50" s="43" t="s">
        <v>43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2"/>
      <c r="B61" s="33"/>
      <c r="C61" s="32"/>
      <c r="D61" s="45" t="s">
        <v>44</v>
      </c>
      <c r="E61" s="35"/>
      <c r="F61" s="107" t="s">
        <v>45</v>
      </c>
      <c r="G61" s="45" t="s">
        <v>44</v>
      </c>
      <c r="H61" s="35"/>
      <c r="I61" s="35"/>
      <c r="J61" s="108" t="s">
        <v>45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2"/>
      <c r="B65" s="33"/>
      <c r="C65" s="32"/>
      <c r="D65" s="43" t="s">
        <v>46</v>
      </c>
      <c r="E65" s="46"/>
      <c r="F65" s="46"/>
      <c r="G65" s="43" t="s">
        <v>47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2"/>
      <c r="B76" s="33"/>
      <c r="C76" s="32"/>
      <c r="D76" s="45" t="s">
        <v>44</v>
      </c>
      <c r="E76" s="35"/>
      <c r="F76" s="107" t="s">
        <v>45</v>
      </c>
      <c r="G76" s="45" t="s">
        <v>44</v>
      </c>
      <c r="H76" s="35"/>
      <c r="I76" s="35"/>
      <c r="J76" s="108" t="s">
        <v>45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104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948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45" t="str">
        <f>E7</f>
        <v>GJN - oprava výměnou - žákovské soc.zařízení</v>
      </c>
      <c r="F85" s="246"/>
      <c r="G85" s="246"/>
      <c r="H85" s="246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102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24" t="str">
        <f>E9</f>
        <v>05 - SZ 211</v>
      </c>
      <c r="F87" s="244"/>
      <c r="G87" s="244"/>
      <c r="H87" s="244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17</v>
      </c>
      <c r="D89" s="32"/>
      <c r="E89" s="32"/>
      <c r="F89" s="25" t="str">
        <f>F12</f>
        <v xml:space="preserve"> </v>
      </c>
      <c r="G89" s="32"/>
      <c r="H89" s="32"/>
      <c r="I89" s="27" t="s">
        <v>19</v>
      </c>
      <c r="J89" s="55" t="str">
        <f>IF(J12="","",J12)</f>
        <v>Vyplň údaj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20</v>
      </c>
      <c r="D91" s="32"/>
      <c r="E91" s="32"/>
      <c r="F91" s="203" t="str">
        <f>F14</f>
        <v>Gymnázium Jana Nerudy, škola hl. m. Prahy, Hellichova 3, 118 00 Praha 1</v>
      </c>
      <c r="G91" s="32"/>
      <c r="H91" s="32"/>
      <c r="I91" s="27" t="s">
        <v>25</v>
      </c>
      <c r="J91" s="30" t="str">
        <f>E21</f>
        <v xml:space="preserve"> 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23</v>
      </c>
      <c r="D92" s="32"/>
      <c r="E92" s="32"/>
      <c r="F92" s="25" t="str">
        <f>IF(E18="","",E18)</f>
        <v>Vyplň údaj</v>
      </c>
      <c r="G92" s="32"/>
      <c r="H92" s="32"/>
      <c r="I92" s="27" t="s">
        <v>27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09" t="s">
        <v>105</v>
      </c>
      <c r="D94" s="101"/>
      <c r="E94" s="101"/>
      <c r="F94" s="101"/>
      <c r="G94" s="101"/>
      <c r="H94" s="101"/>
      <c r="I94" s="101"/>
      <c r="J94" s="110" t="s">
        <v>106</v>
      </c>
      <c r="K94" s="101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11" t="s">
        <v>107</v>
      </c>
      <c r="D96" s="32"/>
      <c r="E96" s="32"/>
      <c r="F96" s="32"/>
      <c r="G96" s="32"/>
      <c r="H96" s="32"/>
      <c r="I96" s="32"/>
      <c r="J96" s="71">
        <f>J132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108</v>
      </c>
    </row>
    <row r="97" spans="2:12" s="9" customFormat="1" ht="24.95" customHeight="1">
      <c r="B97" s="112"/>
      <c r="D97" s="113" t="s">
        <v>109</v>
      </c>
      <c r="E97" s="114"/>
      <c r="F97" s="114"/>
      <c r="G97" s="114"/>
      <c r="H97" s="114"/>
      <c r="I97" s="114"/>
      <c r="J97" s="115">
        <f>J133</f>
        <v>0</v>
      </c>
      <c r="L97" s="112"/>
    </row>
    <row r="98" spans="2:12" s="10" customFormat="1" ht="19.899999999999999" customHeight="1">
      <c r="B98" s="116"/>
      <c r="D98" s="117" t="s">
        <v>110</v>
      </c>
      <c r="E98" s="118"/>
      <c r="F98" s="118"/>
      <c r="G98" s="118"/>
      <c r="H98" s="118"/>
      <c r="I98" s="118"/>
      <c r="J98" s="119">
        <f>J134</f>
        <v>0</v>
      </c>
      <c r="L98" s="116"/>
    </row>
    <row r="99" spans="2:12" s="10" customFormat="1" ht="19.899999999999999" customHeight="1">
      <c r="B99" s="116"/>
      <c r="D99" s="117" t="s">
        <v>111</v>
      </c>
      <c r="E99" s="118"/>
      <c r="F99" s="118"/>
      <c r="G99" s="118"/>
      <c r="H99" s="118"/>
      <c r="I99" s="118"/>
      <c r="J99" s="119">
        <f>J137</f>
        <v>0</v>
      </c>
      <c r="L99" s="116"/>
    </row>
    <row r="100" spans="2:12" s="10" customFormat="1" ht="19.899999999999999" customHeight="1">
      <c r="B100" s="116"/>
      <c r="D100" s="117" t="s">
        <v>112</v>
      </c>
      <c r="E100" s="118"/>
      <c r="F100" s="118"/>
      <c r="G100" s="118"/>
      <c r="H100" s="118"/>
      <c r="I100" s="118"/>
      <c r="J100" s="119">
        <f>J148</f>
        <v>0</v>
      </c>
      <c r="L100" s="116"/>
    </row>
    <row r="101" spans="2:12" s="10" customFormat="1" ht="19.899999999999999" customHeight="1">
      <c r="B101" s="116"/>
      <c r="D101" s="117" t="s">
        <v>113</v>
      </c>
      <c r="E101" s="118"/>
      <c r="F101" s="118"/>
      <c r="G101" s="118"/>
      <c r="H101" s="118"/>
      <c r="I101" s="118"/>
      <c r="J101" s="119">
        <f>J154</f>
        <v>0</v>
      </c>
      <c r="L101" s="116"/>
    </row>
    <row r="102" spans="2:12" s="10" customFormat="1" ht="19.899999999999999" customHeight="1">
      <c r="B102" s="116"/>
      <c r="D102" s="117" t="s">
        <v>114</v>
      </c>
      <c r="E102" s="118"/>
      <c r="F102" s="118"/>
      <c r="G102" s="118"/>
      <c r="H102" s="118"/>
      <c r="I102" s="118"/>
      <c r="J102" s="119">
        <f>J161</f>
        <v>0</v>
      </c>
      <c r="L102" s="116"/>
    </row>
    <row r="103" spans="2:12" s="9" customFormat="1" ht="24.95" customHeight="1">
      <c r="B103" s="112"/>
      <c r="D103" s="113" t="s">
        <v>115</v>
      </c>
      <c r="E103" s="114"/>
      <c r="F103" s="114"/>
      <c r="G103" s="114"/>
      <c r="H103" s="114"/>
      <c r="I103" s="114"/>
      <c r="J103" s="115">
        <f>J163</f>
        <v>0</v>
      </c>
      <c r="L103" s="112"/>
    </row>
    <row r="104" spans="2:12" s="10" customFormat="1" ht="19.899999999999999" customHeight="1">
      <c r="B104" s="116"/>
      <c r="D104" s="117" t="s">
        <v>116</v>
      </c>
      <c r="E104" s="118"/>
      <c r="F104" s="118"/>
      <c r="G104" s="118"/>
      <c r="H104" s="118"/>
      <c r="I104" s="118"/>
      <c r="J104" s="119">
        <f>J164</f>
        <v>0</v>
      </c>
      <c r="L104" s="116"/>
    </row>
    <row r="105" spans="2:12" s="10" customFormat="1" ht="19.899999999999999" customHeight="1">
      <c r="B105" s="116"/>
      <c r="D105" s="117" t="s">
        <v>117</v>
      </c>
      <c r="E105" s="118"/>
      <c r="F105" s="118"/>
      <c r="G105" s="118"/>
      <c r="H105" s="118"/>
      <c r="I105" s="118"/>
      <c r="J105" s="119">
        <f>J166</f>
        <v>0</v>
      </c>
      <c r="L105" s="116"/>
    </row>
    <row r="106" spans="2:12" s="10" customFormat="1" ht="19.899999999999999" customHeight="1">
      <c r="B106" s="116"/>
      <c r="D106" s="117" t="s">
        <v>118</v>
      </c>
      <c r="E106" s="118"/>
      <c r="F106" s="118"/>
      <c r="G106" s="118"/>
      <c r="H106" s="118"/>
      <c r="I106" s="118"/>
      <c r="J106" s="119">
        <f>J177</f>
        <v>0</v>
      </c>
      <c r="L106" s="116"/>
    </row>
    <row r="107" spans="2:12" s="10" customFormat="1" ht="19.899999999999999" customHeight="1">
      <c r="B107" s="116"/>
      <c r="D107" s="117" t="s">
        <v>119</v>
      </c>
      <c r="E107" s="118"/>
      <c r="F107" s="118"/>
      <c r="G107" s="118"/>
      <c r="H107" s="118"/>
      <c r="I107" s="118"/>
      <c r="J107" s="119">
        <f>J182</f>
        <v>0</v>
      </c>
      <c r="L107" s="116"/>
    </row>
    <row r="108" spans="2:12" s="10" customFormat="1" ht="19.899999999999999" customHeight="1">
      <c r="B108" s="116"/>
      <c r="D108" s="117" t="s">
        <v>120</v>
      </c>
      <c r="E108" s="118"/>
      <c r="F108" s="118"/>
      <c r="G108" s="118"/>
      <c r="H108" s="118"/>
      <c r="I108" s="118"/>
      <c r="J108" s="119">
        <f>J184</f>
        <v>0</v>
      </c>
      <c r="L108" s="116"/>
    </row>
    <row r="109" spans="2:12" s="10" customFormat="1" ht="19.899999999999999" customHeight="1">
      <c r="B109" s="116"/>
      <c r="D109" s="117" t="s">
        <v>121</v>
      </c>
      <c r="E109" s="118"/>
      <c r="F109" s="118"/>
      <c r="G109" s="118"/>
      <c r="H109" s="118"/>
      <c r="I109" s="118"/>
      <c r="J109" s="119">
        <f>J188</f>
        <v>0</v>
      </c>
      <c r="L109" s="116"/>
    </row>
    <row r="110" spans="2:12" s="10" customFormat="1" ht="19.899999999999999" customHeight="1">
      <c r="B110" s="116"/>
      <c r="D110" s="117" t="s">
        <v>122</v>
      </c>
      <c r="E110" s="118"/>
      <c r="F110" s="118"/>
      <c r="G110" s="118"/>
      <c r="H110" s="118"/>
      <c r="I110" s="118"/>
      <c r="J110" s="119">
        <f>J199</f>
        <v>0</v>
      </c>
      <c r="L110" s="116"/>
    </row>
    <row r="111" spans="2:12" s="10" customFormat="1" ht="19.899999999999999" customHeight="1">
      <c r="B111" s="116"/>
      <c r="D111" s="117" t="s">
        <v>123</v>
      </c>
      <c r="E111" s="118"/>
      <c r="F111" s="118"/>
      <c r="G111" s="118"/>
      <c r="H111" s="118"/>
      <c r="I111" s="118"/>
      <c r="J111" s="119">
        <f>J214</f>
        <v>0</v>
      </c>
      <c r="L111" s="116"/>
    </row>
    <row r="112" spans="2:12" s="10" customFormat="1" ht="19.899999999999999" customHeight="1">
      <c r="B112" s="116"/>
      <c r="D112" s="117" t="s">
        <v>124</v>
      </c>
      <c r="E112" s="118"/>
      <c r="F112" s="118"/>
      <c r="G112" s="118"/>
      <c r="H112" s="118"/>
      <c r="I112" s="118"/>
      <c r="J112" s="119">
        <f>J223</f>
        <v>0</v>
      </c>
      <c r="L112" s="116"/>
    </row>
    <row r="113" spans="1:31" s="2" customFormat="1" ht="21.75" customHeight="1">
      <c r="A113" s="32"/>
      <c r="B113" s="33"/>
      <c r="C113" s="32"/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31" s="2" customFormat="1" ht="6.95" customHeight="1">
      <c r="A114" s="32"/>
      <c r="B114" s="47"/>
      <c r="C114" s="48"/>
      <c r="D114" s="48"/>
      <c r="E114" s="48"/>
      <c r="F114" s="48"/>
      <c r="G114" s="48"/>
      <c r="H114" s="48"/>
      <c r="I114" s="48"/>
      <c r="J114" s="48"/>
      <c r="K114" s="48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8" spans="1:31" s="2" customFormat="1" ht="6.95" customHeight="1">
      <c r="A118" s="32"/>
      <c r="B118" s="49"/>
      <c r="C118" s="50"/>
      <c r="D118" s="50"/>
      <c r="E118" s="50"/>
      <c r="F118" s="50"/>
      <c r="G118" s="50"/>
      <c r="H118" s="50"/>
      <c r="I118" s="50"/>
      <c r="J118" s="50"/>
      <c r="K118" s="50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24.95" customHeight="1">
      <c r="A119" s="32"/>
      <c r="B119" s="33"/>
      <c r="C119" s="21" t="s">
        <v>125</v>
      </c>
      <c r="D119" s="32"/>
      <c r="E119" s="32"/>
      <c r="F119" s="32"/>
      <c r="G119" s="32"/>
      <c r="H119" s="32"/>
      <c r="I119" s="32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6.95" customHeight="1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2" customHeight="1">
      <c r="A121" s="32"/>
      <c r="B121" s="33"/>
      <c r="C121" s="27" t="s">
        <v>948</v>
      </c>
      <c r="D121" s="32"/>
      <c r="E121" s="32"/>
      <c r="F121" s="32"/>
      <c r="G121" s="32"/>
      <c r="H121" s="32"/>
      <c r="I121" s="32"/>
      <c r="J121" s="32"/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16.5" customHeight="1">
      <c r="A122" s="32"/>
      <c r="B122" s="33"/>
      <c r="C122" s="32"/>
      <c r="D122" s="32"/>
      <c r="E122" s="245" t="str">
        <f>E7</f>
        <v>GJN - oprava výměnou - žákovské soc.zařízení</v>
      </c>
      <c r="F122" s="246"/>
      <c r="G122" s="246"/>
      <c r="H122" s="246"/>
      <c r="I122" s="32"/>
      <c r="J122" s="32"/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102</v>
      </c>
      <c r="D123" s="32"/>
      <c r="E123" s="32"/>
      <c r="F123" s="32"/>
      <c r="G123" s="32"/>
      <c r="H123" s="32"/>
      <c r="I123" s="32"/>
      <c r="J123" s="32"/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16.5" customHeight="1">
      <c r="A124" s="32"/>
      <c r="B124" s="33"/>
      <c r="C124" s="32"/>
      <c r="D124" s="32"/>
      <c r="E124" s="224" t="str">
        <f>E9</f>
        <v>05 - SZ 211</v>
      </c>
      <c r="F124" s="244"/>
      <c r="G124" s="244"/>
      <c r="H124" s="244"/>
      <c r="I124" s="32"/>
      <c r="J124" s="32"/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6.95" customHeight="1">
      <c r="A125" s="32"/>
      <c r="B125" s="33"/>
      <c r="C125" s="32"/>
      <c r="D125" s="32"/>
      <c r="E125" s="32"/>
      <c r="F125" s="32"/>
      <c r="G125" s="32"/>
      <c r="H125" s="32"/>
      <c r="I125" s="32"/>
      <c r="J125" s="32"/>
      <c r="K125" s="32"/>
      <c r="L125" s="4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2" customHeight="1">
      <c r="A126" s="32"/>
      <c r="B126" s="33"/>
      <c r="C126" s="27" t="s">
        <v>17</v>
      </c>
      <c r="D126" s="32"/>
      <c r="E126" s="32"/>
      <c r="F126" s="25" t="str">
        <f>F12</f>
        <v xml:space="preserve"> </v>
      </c>
      <c r="G126" s="32"/>
      <c r="H126" s="32"/>
      <c r="I126" s="27" t="s">
        <v>19</v>
      </c>
      <c r="J126" s="55" t="str">
        <f>IF(J12="","",J12)</f>
        <v>Vyplň údaj</v>
      </c>
      <c r="K126" s="32"/>
      <c r="L126" s="4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6.95" customHeight="1">
      <c r="A127" s="32"/>
      <c r="B127" s="33"/>
      <c r="C127" s="32"/>
      <c r="D127" s="32"/>
      <c r="E127" s="32"/>
      <c r="F127" s="32"/>
      <c r="G127" s="32"/>
      <c r="H127" s="32"/>
      <c r="I127" s="32"/>
      <c r="J127" s="32"/>
      <c r="K127" s="32"/>
      <c r="L127" s="4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2" customFormat="1" ht="15.2" customHeight="1">
      <c r="A128" s="32"/>
      <c r="B128" s="33"/>
      <c r="C128" s="27" t="s">
        <v>20</v>
      </c>
      <c r="D128" s="32"/>
      <c r="E128" s="32"/>
      <c r="F128" s="203" t="str">
        <f>F14</f>
        <v>Gymnázium Jana Nerudy, škola hl. m. Prahy, Hellichova 3, 118 00 Praha 1</v>
      </c>
      <c r="G128" s="32"/>
      <c r="H128" s="32"/>
      <c r="I128" s="27" t="s">
        <v>25</v>
      </c>
      <c r="J128" s="30" t="str">
        <f>E21</f>
        <v xml:space="preserve"> </v>
      </c>
      <c r="K128" s="32"/>
      <c r="L128" s="4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65" s="2" customFormat="1" ht="15.2" customHeight="1">
      <c r="A129" s="32"/>
      <c r="B129" s="33"/>
      <c r="C129" s="27" t="s">
        <v>23</v>
      </c>
      <c r="D129" s="32"/>
      <c r="E129" s="32"/>
      <c r="F129" s="25" t="str">
        <f>IF(E18="","",E18)</f>
        <v>Vyplň údaj</v>
      </c>
      <c r="G129" s="32"/>
      <c r="H129" s="32"/>
      <c r="I129" s="27" t="s">
        <v>27</v>
      </c>
      <c r="J129" s="30" t="str">
        <f>E24</f>
        <v xml:space="preserve"> </v>
      </c>
      <c r="K129" s="32"/>
      <c r="L129" s="4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:65" s="2" customFormat="1" ht="10.35" customHeight="1">
      <c r="A130" s="32"/>
      <c r="B130" s="33"/>
      <c r="C130" s="32"/>
      <c r="D130" s="32"/>
      <c r="E130" s="32"/>
      <c r="F130" s="32"/>
      <c r="G130" s="32"/>
      <c r="H130" s="32"/>
      <c r="I130" s="32"/>
      <c r="J130" s="32"/>
      <c r="K130" s="32"/>
      <c r="L130" s="4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1:65" s="11" customFormat="1" ht="29.25" customHeight="1">
      <c r="A131" s="120"/>
      <c r="B131" s="121"/>
      <c r="C131" s="122" t="s">
        <v>126</v>
      </c>
      <c r="D131" s="123" t="s">
        <v>54</v>
      </c>
      <c r="E131" s="123" t="s">
        <v>50</v>
      </c>
      <c r="F131" s="123" t="s">
        <v>51</v>
      </c>
      <c r="G131" s="123" t="s">
        <v>127</v>
      </c>
      <c r="H131" s="123" t="s">
        <v>128</v>
      </c>
      <c r="I131" s="123" t="s">
        <v>129</v>
      </c>
      <c r="J131" s="123" t="s">
        <v>106</v>
      </c>
      <c r="K131" s="124" t="s">
        <v>130</v>
      </c>
      <c r="L131" s="125"/>
      <c r="M131" s="62" t="s">
        <v>1</v>
      </c>
      <c r="N131" s="63" t="s">
        <v>33</v>
      </c>
      <c r="O131" s="63" t="s">
        <v>131</v>
      </c>
      <c r="P131" s="63" t="s">
        <v>132</v>
      </c>
      <c r="Q131" s="63" t="s">
        <v>133</v>
      </c>
      <c r="R131" s="63" t="s">
        <v>134</v>
      </c>
      <c r="S131" s="63" t="s">
        <v>135</v>
      </c>
      <c r="T131" s="63" t="s">
        <v>136</v>
      </c>
      <c r="U131" s="64" t="s">
        <v>137</v>
      </c>
      <c r="V131" s="120"/>
      <c r="W131" s="120"/>
      <c r="X131" s="120"/>
      <c r="Y131" s="120"/>
      <c r="Z131" s="120"/>
      <c r="AA131" s="120"/>
      <c r="AB131" s="120"/>
      <c r="AC131" s="120"/>
      <c r="AD131" s="120"/>
      <c r="AE131" s="120"/>
    </row>
    <row r="132" spans="1:65" s="2" customFormat="1" ht="22.9" customHeight="1">
      <c r="A132" s="32"/>
      <c r="B132" s="33"/>
      <c r="C132" s="69" t="s">
        <v>138</v>
      </c>
      <c r="D132" s="32"/>
      <c r="E132" s="32"/>
      <c r="F132" s="32"/>
      <c r="G132" s="32"/>
      <c r="H132" s="32"/>
      <c r="I132" s="32"/>
      <c r="J132" s="126">
        <f>BK132</f>
        <v>0</v>
      </c>
      <c r="K132" s="32"/>
      <c r="L132" s="33"/>
      <c r="M132" s="65"/>
      <c r="N132" s="56"/>
      <c r="O132" s="66"/>
      <c r="P132" s="127">
        <f>P133+P163</f>
        <v>0</v>
      </c>
      <c r="Q132" s="66"/>
      <c r="R132" s="127">
        <f>R133+R163</f>
        <v>2.6767203999999998</v>
      </c>
      <c r="S132" s="66"/>
      <c r="T132" s="127">
        <f>T133+T163</f>
        <v>7.4372348000000015</v>
      </c>
      <c r="U132" s="67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T132" s="17" t="s">
        <v>68</v>
      </c>
      <c r="AU132" s="17" t="s">
        <v>108</v>
      </c>
      <c r="BK132" s="128">
        <f>BK133+BK163</f>
        <v>0</v>
      </c>
    </row>
    <row r="133" spans="1:65" s="12" customFormat="1" ht="25.9" customHeight="1">
      <c r="B133" s="129"/>
      <c r="D133" s="130" t="s">
        <v>68</v>
      </c>
      <c r="E133" s="131" t="s">
        <v>139</v>
      </c>
      <c r="F133" s="131" t="s">
        <v>140</v>
      </c>
      <c r="I133" s="132"/>
      <c r="J133" s="133">
        <f>BK133</f>
        <v>0</v>
      </c>
      <c r="L133" s="129"/>
      <c r="M133" s="134"/>
      <c r="N133" s="135"/>
      <c r="O133" s="135"/>
      <c r="P133" s="136">
        <f>P134+P137+P148+P154+P161</f>
        <v>0</v>
      </c>
      <c r="Q133" s="135"/>
      <c r="R133" s="136">
        <f>R134+R137+R148+R154+R161</f>
        <v>0.52917519999999996</v>
      </c>
      <c r="S133" s="135"/>
      <c r="T133" s="136">
        <f>T134+T137+T148+T154+T161</f>
        <v>7.3526300000000013</v>
      </c>
      <c r="U133" s="137"/>
      <c r="AR133" s="130" t="s">
        <v>77</v>
      </c>
      <c r="AT133" s="138" t="s">
        <v>68</v>
      </c>
      <c r="AU133" s="138" t="s">
        <v>69</v>
      </c>
      <c r="AY133" s="130" t="s">
        <v>141</v>
      </c>
      <c r="BK133" s="139">
        <f>BK134+BK137+BK148+BK154+BK161</f>
        <v>0</v>
      </c>
    </row>
    <row r="134" spans="1:65" s="12" customFormat="1" ht="22.9" customHeight="1">
      <c r="B134" s="129"/>
      <c r="D134" s="130" t="s">
        <v>68</v>
      </c>
      <c r="E134" s="140" t="s">
        <v>142</v>
      </c>
      <c r="F134" s="140" t="s">
        <v>143</v>
      </c>
      <c r="I134" s="132"/>
      <c r="J134" s="141">
        <f>BK134</f>
        <v>0</v>
      </c>
      <c r="L134" s="129"/>
      <c r="M134" s="134"/>
      <c r="N134" s="135"/>
      <c r="O134" s="135"/>
      <c r="P134" s="136">
        <f>SUM(P135:P136)</f>
        <v>0</v>
      </c>
      <c r="Q134" s="135"/>
      <c r="R134" s="136">
        <f>SUM(R135:R136)</f>
        <v>0</v>
      </c>
      <c r="S134" s="135"/>
      <c r="T134" s="136">
        <f>SUM(T135:T136)</f>
        <v>0</v>
      </c>
      <c r="U134" s="137"/>
      <c r="AR134" s="130" t="s">
        <v>77</v>
      </c>
      <c r="AT134" s="138" t="s">
        <v>68</v>
      </c>
      <c r="AU134" s="138" t="s">
        <v>77</v>
      </c>
      <c r="AY134" s="130" t="s">
        <v>141</v>
      </c>
      <c r="BK134" s="139">
        <f>SUM(BK135:BK136)</f>
        <v>0</v>
      </c>
    </row>
    <row r="135" spans="1:65" s="2" customFormat="1" ht="16.5" customHeight="1">
      <c r="A135" s="32"/>
      <c r="B135" s="142"/>
      <c r="C135" s="143" t="s">
        <v>77</v>
      </c>
      <c r="D135" s="143" t="s">
        <v>144</v>
      </c>
      <c r="E135" s="144" t="s">
        <v>145</v>
      </c>
      <c r="F135" s="145" t="s">
        <v>146</v>
      </c>
      <c r="G135" s="146" t="s">
        <v>147</v>
      </c>
      <c r="H135" s="147">
        <v>0</v>
      </c>
      <c r="I135" s="148"/>
      <c r="J135" s="149">
        <f>ROUND(I135*H135,2)</f>
        <v>0</v>
      </c>
      <c r="K135" s="145" t="s">
        <v>148</v>
      </c>
      <c r="L135" s="33"/>
      <c r="M135" s="150" t="s">
        <v>1</v>
      </c>
      <c r="N135" s="151" t="s">
        <v>34</v>
      </c>
      <c r="O135" s="58"/>
      <c r="P135" s="152">
        <f>O135*H135</f>
        <v>0</v>
      </c>
      <c r="Q135" s="152">
        <v>6.4519999999999994E-2</v>
      </c>
      <c r="R135" s="152">
        <f>Q135*H135</f>
        <v>0</v>
      </c>
      <c r="S135" s="152">
        <v>0</v>
      </c>
      <c r="T135" s="152">
        <f>S135*H135</f>
        <v>0</v>
      </c>
      <c r="U135" s="153" t="s">
        <v>1</v>
      </c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54" t="s">
        <v>149</v>
      </c>
      <c r="AT135" s="154" t="s">
        <v>144</v>
      </c>
      <c r="AU135" s="154" t="s">
        <v>79</v>
      </c>
      <c r="AY135" s="17" t="s">
        <v>141</v>
      </c>
      <c r="BE135" s="155">
        <f>IF(N135="základní",J135,0)</f>
        <v>0</v>
      </c>
      <c r="BF135" s="155">
        <f>IF(N135="snížená",J135,0)</f>
        <v>0</v>
      </c>
      <c r="BG135" s="155">
        <f>IF(N135="zákl. přenesená",J135,0)</f>
        <v>0</v>
      </c>
      <c r="BH135" s="155">
        <f>IF(N135="sníž. přenesená",J135,0)</f>
        <v>0</v>
      </c>
      <c r="BI135" s="155">
        <f>IF(N135="nulová",J135,0)</f>
        <v>0</v>
      </c>
      <c r="BJ135" s="17" t="s">
        <v>77</v>
      </c>
      <c r="BK135" s="155">
        <f>ROUND(I135*H135,2)</f>
        <v>0</v>
      </c>
      <c r="BL135" s="17" t="s">
        <v>149</v>
      </c>
      <c r="BM135" s="154" t="s">
        <v>646</v>
      </c>
    </row>
    <row r="136" spans="1:65" s="13" customFormat="1">
      <c r="B136" s="156"/>
      <c r="D136" s="157" t="s">
        <v>151</v>
      </c>
      <c r="E136" s="158" t="s">
        <v>1</v>
      </c>
      <c r="F136" s="159" t="s">
        <v>152</v>
      </c>
      <c r="H136" s="158" t="s">
        <v>1</v>
      </c>
      <c r="I136" s="160"/>
      <c r="L136" s="156"/>
      <c r="M136" s="161"/>
      <c r="N136" s="162"/>
      <c r="O136" s="162"/>
      <c r="P136" s="162"/>
      <c r="Q136" s="162"/>
      <c r="R136" s="162"/>
      <c r="S136" s="162"/>
      <c r="T136" s="162"/>
      <c r="U136" s="163"/>
      <c r="AT136" s="158" t="s">
        <v>151</v>
      </c>
      <c r="AU136" s="158" t="s">
        <v>79</v>
      </c>
      <c r="AV136" s="13" t="s">
        <v>77</v>
      </c>
      <c r="AW136" s="13" t="s">
        <v>26</v>
      </c>
      <c r="AX136" s="13" t="s">
        <v>69</v>
      </c>
      <c r="AY136" s="158" t="s">
        <v>141</v>
      </c>
    </row>
    <row r="137" spans="1:65" s="12" customFormat="1" ht="22.9" customHeight="1">
      <c r="B137" s="129"/>
      <c r="D137" s="130" t="s">
        <v>68</v>
      </c>
      <c r="E137" s="140" t="s">
        <v>153</v>
      </c>
      <c r="F137" s="140" t="s">
        <v>154</v>
      </c>
      <c r="I137" s="132"/>
      <c r="J137" s="141">
        <f>BK137</f>
        <v>0</v>
      </c>
      <c r="L137" s="129"/>
      <c r="M137" s="134"/>
      <c r="N137" s="135"/>
      <c r="O137" s="135"/>
      <c r="P137" s="136">
        <f>SUM(P138:P147)</f>
        <v>0</v>
      </c>
      <c r="Q137" s="135"/>
      <c r="R137" s="136">
        <f>SUM(R138:R147)</f>
        <v>0.52917519999999996</v>
      </c>
      <c r="S137" s="135"/>
      <c r="T137" s="136">
        <f>SUM(T138:T147)</f>
        <v>0</v>
      </c>
      <c r="U137" s="137"/>
      <c r="AR137" s="130" t="s">
        <v>77</v>
      </c>
      <c r="AT137" s="138" t="s">
        <v>68</v>
      </c>
      <c r="AU137" s="138" t="s">
        <v>77</v>
      </c>
      <c r="AY137" s="130" t="s">
        <v>141</v>
      </c>
      <c r="BK137" s="139">
        <f>SUM(BK138:BK147)</f>
        <v>0</v>
      </c>
    </row>
    <row r="138" spans="1:65" s="2" customFormat="1" ht="24.2" customHeight="1">
      <c r="A138" s="32"/>
      <c r="B138" s="142"/>
      <c r="C138" s="143" t="s">
        <v>79</v>
      </c>
      <c r="D138" s="143" t="s">
        <v>144</v>
      </c>
      <c r="E138" s="144" t="s">
        <v>155</v>
      </c>
      <c r="F138" s="145" t="s">
        <v>156</v>
      </c>
      <c r="G138" s="146" t="s">
        <v>147</v>
      </c>
      <c r="H138" s="147">
        <v>103.79</v>
      </c>
      <c r="I138" s="148"/>
      <c r="J138" s="149">
        <f>ROUND(I138*H138,2)</f>
        <v>0</v>
      </c>
      <c r="K138" s="145" t="s">
        <v>148</v>
      </c>
      <c r="L138" s="33"/>
      <c r="M138" s="150" t="s">
        <v>1</v>
      </c>
      <c r="N138" s="151" t="s">
        <v>34</v>
      </c>
      <c r="O138" s="58"/>
      <c r="P138" s="152">
        <f>O138*H138</f>
        <v>0</v>
      </c>
      <c r="Q138" s="152">
        <v>2.5999999999999998E-4</v>
      </c>
      <c r="R138" s="152">
        <f>Q138*H138</f>
        <v>2.69854E-2</v>
      </c>
      <c r="S138" s="152">
        <v>0</v>
      </c>
      <c r="T138" s="152">
        <f>S138*H138</f>
        <v>0</v>
      </c>
      <c r="U138" s="153" t="s">
        <v>1</v>
      </c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54" t="s">
        <v>149</v>
      </c>
      <c r="AT138" s="154" t="s">
        <v>144</v>
      </c>
      <c r="AU138" s="154" t="s">
        <v>79</v>
      </c>
      <c r="AY138" s="17" t="s">
        <v>141</v>
      </c>
      <c r="BE138" s="155">
        <f>IF(N138="základní",J138,0)</f>
        <v>0</v>
      </c>
      <c r="BF138" s="155">
        <f>IF(N138="snížená",J138,0)</f>
        <v>0</v>
      </c>
      <c r="BG138" s="155">
        <f>IF(N138="zákl. přenesená",J138,0)</f>
        <v>0</v>
      </c>
      <c r="BH138" s="155">
        <f>IF(N138="sníž. přenesená",J138,0)</f>
        <v>0</v>
      </c>
      <c r="BI138" s="155">
        <f>IF(N138="nulová",J138,0)</f>
        <v>0</v>
      </c>
      <c r="BJ138" s="17" t="s">
        <v>77</v>
      </c>
      <c r="BK138" s="155">
        <f>ROUND(I138*H138,2)</f>
        <v>0</v>
      </c>
      <c r="BL138" s="17" t="s">
        <v>149</v>
      </c>
      <c r="BM138" s="154" t="s">
        <v>647</v>
      </c>
    </row>
    <row r="139" spans="1:65" s="14" customFormat="1">
      <c r="B139" s="164"/>
      <c r="D139" s="157" t="s">
        <v>151</v>
      </c>
      <c r="E139" s="165" t="s">
        <v>1</v>
      </c>
      <c r="F139" s="166" t="s">
        <v>648</v>
      </c>
      <c r="H139" s="167">
        <v>103.79</v>
      </c>
      <c r="I139" s="168"/>
      <c r="L139" s="164"/>
      <c r="M139" s="169"/>
      <c r="N139" s="170"/>
      <c r="O139" s="170"/>
      <c r="P139" s="170"/>
      <c r="Q139" s="170"/>
      <c r="R139" s="170"/>
      <c r="S139" s="170"/>
      <c r="T139" s="170"/>
      <c r="U139" s="171"/>
      <c r="AT139" s="165" t="s">
        <v>151</v>
      </c>
      <c r="AU139" s="165" t="s">
        <v>79</v>
      </c>
      <c r="AV139" s="14" t="s">
        <v>79</v>
      </c>
      <c r="AW139" s="14" t="s">
        <v>26</v>
      </c>
      <c r="AX139" s="14" t="s">
        <v>77</v>
      </c>
      <c r="AY139" s="165" t="s">
        <v>141</v>
      </c>
    </row>
    <row r="140" spans="1:65" s="2" customFormat="1" ht="24.2" customHeight="1">
      <c r="A140" s="32"/>
      <c r="B140" s="142"/>
      <c r="C140" s="143" t="s">
        <v>142</v>
      </c>
      <c r="D140" s="143" t="s">
        <v>144</v>
      </c>
      <c r="E140" s="144" t="s">
        <v>159</v>
      </c>
      <c r="F140" s="145" t="s">
        <v>160</v>
      </c>
      <c r="G140" s="146" t="s">
        <v>147</v>
      </c>
      <c r="H140" s="147">
        <v>75.709999999999994</v>
      </c>
      <c r="I140" s="148"/>
      <c r="J140" s="149">
        <f>ROUND(I140*H140,2)</f>
        <v>0</v>
      </c>
      <c r="K140" s="145" t="s">
        <v>148</v>
      </c>
      <c r="L140" s="33"/>
      <c r="M140" s="150" t="s">
        <v>1</v>
      </c>
      <c r="N140" s="151" t="s">
        <v>34</v>
      </c>
      <c r="O140" s="58"/>
      <c r="P140" s="152">
        <f>O140*H140</f>
        <v>0</v>
      </c>
      <c r="Q140" s="152">
        <v>4.3800000000000002E-3</v>
      </c>
      <c r="R140" s="152">
        <f>Q140*H140</f>
        <v>0.33160980000000001</v>
      </c>
      <c r="S140" s="152">
        <v>0</v>
      </c>
      <c r="T140" s="152">
        <f>S140*H140</f>
        <v>0</v>
      </c>
      <c r="U140" s="153" t="s">
        <v>1</v>
      </c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54" t="s">
        <v>149</v>
      </c>
      <c r="AT140" s="154" t="s">
        <v>144</v>
      </c>
      <c r="AU140" s="154" t="s">
        <v>79</v>
      </c>
      <c r="AY140" s="17" t="s">
        <v>141</v>
      </c>
      <c r="BE140" s="155">
        <f>IF(N140="základní",J140,0)</f>
        <v>0</v>
      </c>
      <c r="BF140" s="155">
        <f>IF(N140="snížená",J140,0)</f>
        <v>0</v>
      </c>
      <c r="BG140" s="155">
        <f>IF(N140="zákl. přenesená",J140,0)</f>
        <v>0</v>
      </c>
      <c r="BH140" s="155">
        <f>IF(N140="sníž. přenesená",J140,0)</f>
        <v>0</v>
      </c>
      <c r="BI140" s="155">
        <f>IF(N140="nulová",J140,0)</f>
        <v>0</v>
      </c>
      <c r="BJ140" s="17" t="s">
        <v>77</v>
      </c>
      <c r="BK140" s="155">
        <f>ROUND(I140*H140,2)</f>
        <v>0</v>
      </c>
      <c r="BL140" s="17" t="s">
        <v>149</v>
      </c>
      <c r="BM140" s="154" t="s">
        <v>649</v>
      </c>
    </row>
    <row r="141" spans="1:65" s="14" customFormat="1">
      <c r="B141" s="164"/>
      <c r="D141" s="157" t="s">
        <v>151</v>
      </c>
      <c r="E141" s="165" t="s">
        <v>1</v>
      </c>
      <c r="F141" s="166" t="s">
        <v>650</v>
      </c>
      <c r="H141" s="167">
        <v>75.709999999999994</v>
      </c>
      <c r="I141" s="168"/>
      <c r="L141" s="164"/>
      <c r="M141" s="169"/>
      <c r="N141" s="170"/>
      <c r="O141" s="170"/>
      <c r="P141" s="170"/>
      <c r="Q141" s="170"/>
      <c r="R141" s="170"/>
      <c r="S141" s="170"/>
      <c r="T141" s="170"/>
      <c r="U141" s="171"/>
      <c r="AT141" s="165" t="s">
        <v>151</v>
      </c>
      <c r="AU141" s="165" t="s">
        <v>79</v>
      </c>
      <c r="AV141" s="14" t="s">
        <v>79</v>
      </c>
      <c r="AW141" s="14" t="s">
        <v>26</v>
      </c>
      <c r="AX141" s="14" t="s">
        <v>77</v>
      </c>
      <c r="AY141" s="165" t="s">
        <v>141</v>
      </c>
    </row>
    <row r="142" spans="1:65" s="2" customFormat="1" ht="24.2" customHeight="1">
      <c r="A142" s="32"/>
      <c r="B142" s="142"/>
      <c r="C142" s="143" t="s">
        <v>149</v>
      </c>
      <c r="D142" s="143" t="s">
        <v>144</v>
      </c>
      <c r="E142" s="144" t="s">
        <v>163</v>
      </c>
      <c r="F142" s="145" t="s">
        <v>164</v>
      </c>
      <c r="G142" s="146" t="s">
        <v>147</v>
      </c>
      <c r="H142" s="147">
        <v>56.16</v>
      </c>
      <c r="I142" s="148"/>
      <c r="J142" s="149">
        <f>ROUND(I142*H142,2)</f>
        <v>0</v>
      </c>
      <c r="K142" s="145" t="s">
        <v>148</v>
      </c>
      <c r="L142" s="33"/>
      <c r="M142" s="150" t="s">
        <v>1</v>
      </c>
      <c r="N142" s="151" t="s">
        <v>34</v>
      </c>
      <c r="O142" s="58"/>
      <c r="P142" s="152">
        <f>O142*H142</f>
        <v>0</v>
      </c>
      <c r="Q142" s="152">
        <v>3.0000000000000001E-3</v>
      </c>
      <c r="R142" s="152">
        <f>Q142*H142</f>
        <v>0.16847999999999999</v>
      </c>
      <c r="S142" s="152">
        <v>0</v>
      </c>
      <c r="T142" s="152">
        <f>S142*H142</f>
        <v>0</v>
      </c>
      <c r="U142" s="153" t="s">
        <v>1</v>
      </c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54" t="s">
        <v>149</v>
      </c>
      <c r="AT142" s="154" t="s">
        <v>144</v>
      </c>
      <c r="AU142" s="154" t="s">
        <v>79</v>
      </c>
      <c r="AY142" s="17" t="s">
        <v>141</v>
      </c>
      <c r="BE142" s="155">
        <f>IF(N142="základní",J142,0)</f>
        <v>0</v>
      </c>
      <c r="BF142" s="155">
        <f>IF(N142="snížená",J142,0)</f>
        <v>0</v>
      </c>
      <c r="BG142" s="155">
        <f>IF(N142="zákl. přenesená",J142,0)</f>
        <v>0</v>
      </c>
      <c r="BH142" s="155">
        <f>IF(N142="sníž. přenesená",J142,0)</f>
        <v>0</v>
      </c>
      <c r="BI142" s="155">
        <f>IF(N142="nulová",J142,0)</f>
        <v>0</v>
      </c>
      <c r="BJ142" s="17" t="s">
        <v>77</v>
      </c>
      <c r="BK142" s="155">
        <f>ROUND(I142*H142,2)</f>
        <v>0</v>
      </c>
      <c r="BL142" s="17" t="s">
        <v>149</v>
      </c>
      <c r="BM142" s="154" t="s">
        <v>651</v>
      </c>
    </row>
    <row r="143" spans="1:65" s="14" customFormat="1">
      <c r="B143" s="164"/>
      <c r="D143" s="157" t="s">
        <v>151</v>
      </c>
      <c r="E143" s="165" t="s">
        <v>1</v>
      </c>
      <c r="F143" s="166" t="s">
        <v>652</v>
      </c>
      <c r="H143" s="167">
        <v>56.16</v>
      </c>
      <c r="I143" s="168"/>
      <c r="L143" s="164"/>
      <c r="M143" s="169"/>
      <c r="N143" s="170"/>
      <c r="O143" s="170"/>
      <c r="P143" s="170"/>
      <c r="Q143" s="170"/>
      <c r="R143" s="170"/>
      <c r="S143" s="170"/>
      <c r="T143" s="170"/>
      <c r="U143" s="171"/>
      <c r="AT143" s="165" t="s">
        <v>151</v>
      </c>
      <c r="AU143" s="165" t="s">
        <v>79</v>
      </c>
      <c r="AV143" s="14" t="s">
        <v>79</v>
      </c>
      <c r="AW143" s="14" t="s">
        <v>26</v>
      </c>
      <c r="AX143" s="14" t="s">
        <v>77</v>
      </c>
      <c r="AY143" s="165" t="s">
        <v>141</v>
      </c>
    </row>
    <row r="144" spans="1:65" s="2" customFormat="1" ht="24.2" customHeight="1">
      <c r="A144" s="32"/>
      <c r="B144" s="142"/>
      <c r="C144" s="143" t="s">
        <v>167</v>
      </c>
      <c r="D144" s="143" t="s">
        <v>144</v>
      </c>
      <c r="E144" s="144" t="s">
        <v>168</v>
      </c>
      <c r="F144" s="145" t="s">
        <v>169</v>
      </c>
      <c r="G144" s="146" t="s">
        <v>170</v>
      </c>
      <c r="H144" s="147">
        <v>20</v>
      </c>
      <c r="I144" s="148"/>
      <c r="J144" s="149">
        <f>ROUND(I144*H144,2)</f>
        <v>0</v>
      </c>
      <c r="K144" s="145" t="s">
        <v>148</v>
      </c>
      <c r="L144" s="33"/>
      <c r="M144" s="150" t="s">
        <v>1</v>
      </c>
      <c r="N144" s="151" t="s">
        <v>34</v>
      </c>
      <c r="O144" s="58"/>
      <c r="P144" s="152">
        <f>O144*H144</f>
        <v>0</v>
      </c>
      <c r="Q144" s="152">
        <v>0</v>
      </c>
      <c r="R144" s="152">
        <f>Q144*H144</f>
        <v>0</v>
      </c>
      <c r="S144" s="152">
        <v>0</v>
      </c>
      <c r="T144" s="152">
        <f>S144*H144</f>
        <v>0</v>
      </c>
      <c r="U144" s="153" t="s">
        <v>1</v>
      </c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54" t="s">
        <v>149</v>
      </c>
      <c r="AT144" s="154" t="s">
        <v>144</v>
      </c>
      <c r="AU144" s="154" t="s">
        <v>79</v>
      </c>
      <c r="AY144" s="17" t="s">
        <v>141</v>
      </c>
      <c r="BE144" s="155">
        <f>IF(N144="základní",J144,0)</f>
        <v>0</v>
      </c>
      <c r="BF144" s="155">
        <f>IF(N144="snížená",J144,0)</f>
        <v>0</v>
      </c>
      <c r="BG144" s="155">
        <f>IF(N144="zákl. přenesená",J144,0)</f>
        <v>0</v>
      </c>
      <c r="BH144" s="155">
        <f>IF(N144="sníž. přenesená",J144,0)</f>
        <v>0</v>
      </c>
      <c r="BI144" s="155">
        <f>IF(N144="nulová",J144,0)</f>
        <v>0</v>
      </c>
      <c r="BJ144" s="17" t="s">
        <v>77</v>
      </c>
      <c r="BK144" s="155">
        <f>ROUND(I144*H144,2)</f>
        <v>0</v>
      </c>
      <c r="BL144" s="17" t="s">
        <v>149</v>
      </c>
      <c r="BM144" s="154" t="s">
        <v>653</v>
      </c>
    </row>
    <row r="145" spans="1:65" s="2" customFormat="1" ht="24.2" customHeight="1">
      <c r="A145" s="32"/>
      <c r="B145" s="142"/>
      <c r="C145" s="172" t="s">
        <v>153</v>
      </c>
      <c r="D145" s="172" t="s">
        <v>172</v>
      </c>
      <c r="E145" s="173" t="s">
        <v>173</v>
      </c>
      <c r="F145" s="174" t="s">
        <v>174</v>
      </c>
      <c r="G145" s="175" t="s">
        <v>170</v>
      </c>
      <c r="H145" s="176">
        <v>21</v>
      </c>
      <c r="I145" s="177"/>
      <c r="J145" s="178">
        <f>ROUND(I145*H145,2)</f>
        <v>0</v>
      </c>
      <c r="K145" s="174" t="s">
        <v>148</v>
      </c>
      <c r="L145" s="179"/>
      <c r="M145" s="180" t="s">
        <v>1</v>
      </c>
      <c r="N145" s="181" t="s">
        <v>34</v>
      </c>
      <c r="O145" s="58"/>
      <c r="P145" s="152">
        <f>O145*H145</f>
        <v>0</v>
      </c>
      <c r="Q145" s="152">
        <v>1E-4</v>
      </c>
      <c r="R145" s="152">
        <f>Q145*H145</f>
        <v>2.1000000000000003E-3</v>
      </c>
      <c r="S145" s="152">
        <v>0</v>
      </c>
      <c r="T145" s="152">
        <f>S145*H145</f>
        <v>0</v>
      </c>
      <c r="U145" s="153" t="s">
        <v>1</v>
      </c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54" t="s">
        <v>175</v>
      </c>
      <c r="AT145" s="154" t="s">
        <v>172</v>
      </c>
      <c r="AU145" s="154" t="s">
        <v>79</v>
      </c>
      <c r="AY145" s="17" t="s">
        <v>141</v>
      </c>
      <c r="BE145" s="155">
        <f>IF(N145="základní",J145,0)</f>
        <v>0</v>
      </c>
      <c r="BF145" s="155">
        <f>IF(N145="snížená",J145,0)</f>
        <v>0</v>
      </c>
      <c r="BG145" s="155">
        <f>IF(N145="zákl. přenesená",J145,0)</f>
        <v>0</v>
      </c>
      <c r="BH145" s="155">
        <f>IF(N145="sníž. přenesená",J145,0)</f>
        <v>0</v>
      </c>
      <c r="BI145" s="155">
        <f>IF(N145="nulová",J145,0)</f>
        <v>0</v>
      </c>
      <c r="BJ145" s="17" t="s">
        <v>77</v>
      </c>
      <c r="BK145" s="155">
        <f>ROUND(I145*H145,2)</f>
        <v>0</v>
      </c>
      <c r="BL145" s="17" t="s">
        <v>149</v>
      </c>
      <c r="BM145" s="154" t="s">
        <v>654</v>
      </c>
    </row>
    <row r="146" spans="1:65" s="14" customFormat="1">
      <c r="B146" s="164"/>
      <c r="D146" s="157" t="s">
        <v>151</v>
      </c>
      <c r="F146" s="166" t="s">
        <v>177</v>
      </c>
      <c r="H146" s="167">
        <v>21</v>
      </c>
      <c r="I146" s="168"/>
      <c r="L146" s="164"/>
      <c r="M146" s="169"/>
      <c r="N146" s="170"/>
      <c r="O146" s="170"/>
      <c r="P146" s="170"/>
      <c r="Q146" s="170"/>
      <c r="R146" s="170"/>
      <c r="S146" s="170"/>
      <c r="T146" s="170"/>
      <c r="U146" s="171"/>
      <c r="AT146" s="165" t="s">
        <v>151</v>
      </c>
      <c r="AU146" s="165" t="s">
        <v>79</v>
      </c>
      <c r="AV146" s="14" t="s">
        <v>79</v>
      </c>
      <c r="AW146" s="14" t="s">
        <v>3</v>
      </c>
      <c r="AX146" s="14" t="s">
        <v>77</v>
      </c>
      <c r="AY146" s="165" t="s">
        <v>141</v>
      </c>
    </row>
    <row r="147" spans="1:65" s="2" customFormat="1" ht="24.2" customHeight="1">
      <c r="A147" s="32"/>
      <c r="B147" s="142"/>
      <c r="C147" s="143" t="s">
        <v>178</v>
      </c>
      <c r="D147" s="143" t="s">
        <v>144</v>
      </c>
      <c r="E147" s="144" t="s">
        <v>179</v>
      </c>
      <c r="F147" s="145" t="s">
        <v>180</v>
      </c>
      <c r="G147" s="146" t="s">
        <v>181</v>
      </c>
      <c r="H147" s="147">
        <v>1</v>
      </c>
      <c r="I147" s="148"/>
      <c r="J147" s="149">
        <f>ROUND(I147*H147,2)</f>
        <v>0</v>
      </c>
      <c r="K147" s="145" t="s">
        <v>1</v>
      </c>
      <c r="L147" s="33"/>
      <c r="M147" s="150" t="s">
        <v>1</v>
      </c>
      <c r="N147" s="151" t="s">
        <v>34</v>
      </c>
      <c r="O147" s="58"/>
      <c r="P147" s="152">
        <f>O147*H147</f>
        <v>0</v>
      </c>
      <c r="Q147" s="152">
        <v>0</v>
      </c>
      <c r="R147" s="152">
        <f>Q147*H147</f>
        <v>0</v>
      </c>
      <c r="S147" s="152">
        <v>0</v>
      </c>
      <c r="T147" s="152">
        <f>S147*H147</f>
        <v>0</v>
      </c>
      <c r="U147" s="153" t="s">
        <v>1</v>
      </c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54" t="s">
        <v>149</v>
      </c>
      <c r="AT147" s="154" t="s">
        <v>144</v>
      </c>
      <c r="AU147" s="154" t="s">
        <v>79</v>
      </c>
      <c r="AY147" s="17" t="s">
        <v>141</v>
      </c>
      <c r="BE147" s="155">
        <f>IF(N147="základní",J147,0)</f>
        <v>0</v>
      </c>
      <c r="BF147" s="155">
        <f>IF(N147="snížená",J147,0)</f>
        <v>0</v>
      </c>
      <c r="BG147" s="155">
        <f>IF(N147="zákl. přenesená",J147,0)</f>
        <v>0</v>
      </c>
      <c r="BH147" s="155">
        <f>IF(N147="sníž. přenesená",J147,0)</f>
        <v>0</v>
      </c>
      <c r="BI147" s="155">
        <f>IF(N147="nulová",J147,0)</f>
        <v>0</v>
      </c>
      <c r="BJ147" s="17" t="s">
        <v>77</v>
      </c>
      <c r="BK147" s="155">
        <f>ROUND(I147*H147,2)</f>
        <v>0</v>
      </c>
      <c r="BL147" s="17" t="s">
        <v>149</v>
      </c>
      <c r="BM147" s="154" t="s">
        <v>655</v>
      </c>
    </row>
    <row r="148" spans="1:65" s="12" customFormat="1" ht="22.9" customHeight="1">
      <c r="B148" s="129"/>
      <c r="D148" s="130" t="s">
        <v>68</v>
      </c>
      <c r="E148" s="140" t="s">
        <v>183</v>
      </c>
      <c r="F148" s="140" t="s">
        <v>184</v>
      </c>
      <c r="I148" s="132"/>
      <c r="J148" s="141">
        <f>BK148</f>
        <v>0</v>
      </c>
      <c r="L148" s="129"/>
      <c r="M148" s="134"/>
      <c r="N148" s="135"/>
      <c r="O148" s="135"/>
      <c r="P148" s="136">
        <f>SUM(P149:P153)</f>
        <v>0</v>
      </c>
      <c r="Q148" s="135"/>
      <c r="R148" s="136">
        <f>SUM(R149:R153)</f>
        <v>0</v>
      </c>
      <c r="S148" s="135"/>
      <c r="T148" s="136">
        <f>SUM(T149:T153)</f>
        <v>7.3526300000000013</v>
      </c>
      <c r="U148" s="137"/>
      <c r="AR148" s="130" t="s">
        <v>77</v>
      </c>
      <c r="AT148" s="138" t="s">
        <v>68</v>
      </c>
      <c r="AU148" s="138" t="s">
        <v>77</v>
      </c>
      <c r="AY148" s="130" t="s">
        <v>141</v>
      </c>
      <c r="BK148" s="139">
        <f>SUM(BK149:BK153)</f>
        <v>0</v>
      </c>
    </row>
    <row r="149" spans="1:65" s="2" customFormat="1" ht="24.2" customHeight="1">
      <c r="A149" s="32"/>
      <c r="B149" s="142"/>
      <c r="C149" s="143" t="s">
        <v>175</v>
      </c>
      <c r="D149" s="143" t="s">
        <v>144</v>
      </c>
      <c r="E149" s="144" t="s">
        <v>185</v>
      </c>
      <c r="F149" s="145" t="s">
        <v>186</v>
      </c>
      <c r="G149" s="146" t="s">
        <v>147</v>
      </c>
      <c r="H149" s="147">
        <v>15.35</v>
      </c>
      <c r="I149" s="148"/>
      <c r="J149" s="149">
        <f>ROUND(I149*H149,2)</f>
        <v>0</v>
      </c>
      <c r="K149" s="145" t="s">
        <v>148</v>
      </c>
      <c r="L149" s="33"/>
      <c r="M149" s="150" t="s">
        <v>1</v>
      </c>
      <c r="N149" s="151" t="s">
        <v>34</v>
      </c>
      <c r="O149" s="58"/>
      <c r="P149" s="152">
        <f>O149*H149</f>
        <v>0</v>
      </c>
      <c r="Q149" s="152">
        <v>0</v>
      </c>
      <c r="R149" s="152">
        <f>Q149*H149</f>
        <v>0</v>
      </c>
      <c r="S149" s="152">
        <v>5.7000000000000002E-2</v>
      </c>
      <c r="T149" s="152">
        <f>S149*H149</f>
        <v>0.87495000000000001</v>
      </c>
      <c r="U149" s="153" t="s">
        <v>1</v>
      </c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54" t="s">
        <v>149</v>
      </c>
      <c r="AT149" s="154" t="s">
        <v>144</v>
      </c>
      <c r="AU149" s="154" t="s">
        <v>79</v>
      </c>
      <c r="AY149" s="17" t="s">
        <v>141</v>
      </c>
      <c r="BE149" s="155">
        <f>IF(N149="základní",J149,0)</f>
        <v>0</v>
      </c>
      <c r="BF149" s="155">
        <f>IF(N149="snížená",J149,0)</f>
        <v>0</v>
      </c>
      <c r="BG149" s="155">
        <f>IF(N149="zákl. přenesená",J149,0)</f>
        <v>0</v>
      </c>
      <c r="BH149" s="155">
        <f>IF(N149="sníž. přenesená",J149,0)</f>
        <v>0</v>
      </c>
      <c r="BI149" s="155">
        <f>IF(N149="nulová",J149,0)</f>
        <v>0</v>
      </c>
      <c r="BJ149" s="17" t="s">
        <v>77</v>
      </c>
      <c r="BK149" s="155">
        <f>ROUND(I149*H149,2)</f>
        <v>0</v>
      </c>
      <c r="BL149" s="17" t="s">
        <v>149</v>
      </c>
      <c r="BM149" s="154" t="s">
        <v>656</v>
      </c>
    </row>
    <row r="150" spans="1:65" s="14" customFormat="1">
      <c r="B150" s="164"/>
      <c r="D150" s="157" t="s">
        <v>151</v>
      </c>
      <c r="E150" s="165" t="s">
        <v>1</v>
      </c>
      <c r="F150" s="166" t="s">
        <v>657</v>
      </c>
      <c r="H150" s="167">
        <v>15.35</v>
      </c>
      <c r="I150" s="168"/>
      <c r="L150" s="164"/>
      <c r="M150" s="169"/>
      <c r="N150" s="170"/>
      <c r="O150" s="170"/>
      <c r="P150" s="170"/>
      <c r="Q150" s="170"/>
      <c r="R150" s="170"/>
      <c r="S150" s="170"/>
      <c r="T150" s="170"/>
      <c r="U150" s="171"/>
      <c r="AT150" s="165" t="s">
        <v>151</v>
      </c>
      <c r="AU150" s="165" t="s">
        <v>79</v>
      </c>
      <c r="AV150" s="14" t="s">
        <v>79</v>
      </c>
      <c r="AW150" s="14" t="s">
        <v>26</v>
      </c>
      <c r="AX150" s="14" t="s">
        <v>77</v>
      </c>
      <c r="AY150" s="165" t="s">
        <v>141</v>
      </c>
    </row>
    <row r="151" spans="1:65" s="2" customFormat="1" ht="24.2" customHeight="1">
      <c r="A151" s="32"/>
      <c r="B151" s="142"/>
      <c r="C151" s="143" t="s">
        <v>183</v>
      </c>
      <c r="D151" s="143" t="s">
        <v>144</v>
      </c>
      <c r="E151" s="144" t="s">
        <v>189</v>
      </c>
      <c r="F151" s="145" t="s">
        <v>190</v>
      </c>
      <c r="G151" s="146" t="s">
        <v>147</v>
      </c>
      <c r="H151" s="147">
        <v>95.26</v>
      </c>
      <c r="I151" s="148"/>
      <c r="J151" s="149">
        <f>ROUND(I151*H151,2)</f>
        <v>0</v>
      </c>
      <c r="K151" s="145" t="s">
        <v>148</v>
      </c>
      <c r="L151" s="33"/>
      <c r="M151" s="150" t="s">
        <v>1</v>
      </c>
      <c r="N151" s="151" t="s">
        <v>34</v>
      </c>
      <c r="O151" s="58"/>
      <c r="P151" s="152">
        <f>O151*H151</f>
        <v>0</v>
      </c>
      <c r="Q151" s="152">
        <v>0</v>
      </c>
      <c r="R151" s="152">
        <f>Q151*H151</f>
        <v>0</v>
      </c>
      <c r="S151" s="152">
        <v>6.8000000000000005E-2</v>
      </c>
      <c r="T151" s="152">
        <f>S151*H151</f>
        <v>6.4776800000000012</v>
      </c>
      <c r="U151" s="153" t="s">
        <v>1</v>
      </c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54" t="s">
        <v>149</v>
      </c>
      <c r="AT151" s="154" t="s">
        <v>144</v>
      </c>
      <c r="AU151" s="154" t="s">
        <v>79</v>
      </c>
      <c r="AY151" s="17" t="s">
        <v>141</v>
      </c>
      <c r="BE151" s="155">
        <f>IF(N151="základní",J151,0)</f>
        <v>0</v>
      </c>
      <c r="BF151" s="155">
        <f>IF(N151="snížená",J151,0)</f>
        <v>0</v>
      </c>
      <c r="BG151" s="155">
        <f>IF(N151="zákl. přenesená",J151,0)</f>
        <v>0</v>
      </c>
      <c r="BH151" s="155">
        <f>IF(N151="sníž. přenesená",J151,0)</f>
        <v>0</v>
      </c>
      <c r="BI151" s="155">
        <f>IF(N151="nulová",J151,0)</f>
        <v>0</v>
      </c>
      <c r="BJ151" s="17" t="s">
        <v>77</v>
      </c>
      <c r="BK151" s="155">
        <f>ROUND(I151*H151,2)</f>
        <v>0</v>
      </c>
      <c r="BL151" s="17" t="s">
        <v>149</v>
      </c>
      <c r="BM151" s="154" t="s">
        <v>658</v>
      </c>
    </row>
    <row r="152" spans="1:65" s="13" customFormat="1">
      <c r="B152" s="156"/>
      <c r="D152" s="157" t="s">
        <v>151</v>
      </c>
      <c r="E152" s="158" t="s">
        <v>1</v>
      </c>
      <c r="F152" s="159" t="s">
        <v>192</v>
      </c>
      <c r="H152" s="158" t="s">
        <v>1</v>
      </c>
      <c r="I152" s="160"/>
      <c r="L152" s="156"/>
      <c r="M152" s="161"/>
      <c r="N152" s="162"/>
      <c r="O152" s="162"/>
      <c r="P152" s="162"/>
      <c r="Q152" s="162"/>
      <c r="R152" s="162"/>
      <c r="S152" s="162"/>
      <c r="T152" s="162"/>
      <c r="U152" s="163"/>
      <c r="AT152" s="158" t="s">
        <v>151</v>
      </c>
      <c r="AU152" s="158" t="s">
        <v>79</v>
      </c>
      <c r="AV152" s="13" t="s">
        <v>77</v>
      </c>
      <c r="AW152" s="13" t="s">
        <v>26</v>
      </c>
      <c r="AX152" s="13" t="s">
        <v>69</v>
      </c>
      <c r="AY152" s="158" t="s">
        <v>141</v>
      </c>
    </row>
    <row r="153" spans="1:65" s="14" customFormat="1">
      <c r="B153" s="164"/>
      <c r="D153" s="157" t="s">
        <v>151</v>
      </c>
      <c r="E153" s="165" t="s">
        <v>1</v>
      </c>
      <c r="F153" s="166" t="s">
        <v>659</v>
      </c>
      <c r="H153" s="167">
        <v>95.26</v>
      </c>
      <c r="I153" s="168"/>
      <c r="L153" s="164"/>
      <c r="M153" s="169"/>
      <c r="N153" s="170"/>
      <c r="O153" s="170"/>
      <c r="P153" s="170"/>
      <c r="Q153" s="170"/>
      <c r="R153" s="170"/>
      <c r="S153" s="170"/>
      <c r="T153" s="170"/>
      <c r="U153" s="171"/>
      <c r="AT153" s="165" t="s">
        <v>151</v>
      </c>
      <c r="AU153" s="165" t="s">
        <v>79</v>
      </c>
      <c r="AV153" s="14" t="s">
        <v>79</v>
      </c>
      <c r="AW153" s="14" t="s">
        <v>26</v>
      </c>
      <c r="AX153" s="14" t="s">
        <v>77</v>
      </c>
      <c r="AY153" s="165" t="s">
        <v>141</v>
      </c>
    </row>
    <row r="154" spans="1:65" s="12" customFormat="1" ht="22.9" customHeight="1">
      <c r="B154" s="129"/>
      <c r="D154" s="130" t="s">
        <v>68</v>
      </c>
      <c r="E154" s="140" t="s">
        <v>194</v>
      </c>
      <c r="F154" s="140" t="s">
        <v>195</v>
      </c>
      <c r="I154" s="132"/>
      <c r="J154" s="141">
        <f>BK154</f>
        <v>0</v>
      </c>
      <c r="L154" s="129"/>
      <c r="M154" s="134"/>
      <c r="N154" s="135"/>
      <c r="O154" s="135"/>
      <c r="P154" s="136">
        <f>SUM(P155:P160)</f>
        <v>0</v>
      </c>
      <c r="Q154" s="135"/>
      <c r="R154" s="136">
        <f>SUM(R155:R160)</f>
        <v>0</v>
      </c>
      <c r="S154" s="135"/>
      <c r="T154" s="136">
        <f>SUM(T155:T160)</f>
        <v>0</v>
      </c>
      <c r="U154" s="137"/>
      <c r="AR154" s="130" t="s">
        <v>77</v>
      </c>
      <c r="AT154" s="138" t="s">
        <v>68</v>
      </c>
      <c r="AU154" s="138" t="s">
        <v>77</v>
      </c>
      <c r="AY154" s="130" t="s">
        <v>141</v>
      </c>
      <c r="BK154" s="139">
        <f>SUM(BK155:BK160)</f>
        <v>0</v>
      </c>
    </row>
    <row r="155" spans="1:65" s="2" customFormat="1" ht="24.2" customHeight="1">
      <c r="A155" s="32"/>
      <c r="B155" s="142"/>
      <c r="C155" s="143" t="s">
        <v>196</v>
      </c>
      <c r="D155" s="143" t="s">
        <v>144</v>
      </c>
      <c r="E155" s="144" t="s">
        <v>197</v>
      </c>
      <c r="F155" s="145" t="s">
        <v>198</v>
      </c>
      <c r="G155" s="146" t="s">
        <v>199</v>
      </c>
      <c r="H155" s="147">
        <v>7.4370000000000003</v>
      </c>
      <c r="I155" s="148"/>
      <c r="J155" s="149">
        <f>ROUND(I155*H155,2)</f>
        <v>0</v>
      </c>
      <c r="K155" s="145" t="s">
        <v>148</v>
      </c>
      <c r="L155" s="33"/>
      <c r="M155" s="150" t="s">
        <v>1</v>
      </c>
      <c r="N155" s="151" t="s">
        <v>34</v>
      </c>
      <c r="O155" s="58"/>
      <c r="P155" s="152">
        <f>O155*H155</f>
        <v>0</v>
      </c>
      <c r="Q155" s="152">
        <v>0</v>
      </c>
      <c r="R155" s="152">
        <f>Q155*H155</f>
        <v>0</v>
      </c>
      <c r="S155" s="152">
        <v>0</v>
      </c>
      <c r="T155" s="152">
        <f>S155*H155</f>
        <v>0</v>
      </c>
      <c r="U155" s="153" t="s">
        <v>1</v>
      </c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54" t="s">
        <v>149</v>
      </c>
      <c r="AT155" s="154" t="s">
        <v>144</v>
      </c>
      <c r="AU155" s="154" t="s">
        <v>79</v>
      </c>
      <c r="AY155" s="17" t="s">
        <v>141</v>
      </c>
      <c r="BE155" s="155">
        <f>IF(N155="základní",J155,0)</f>
        <v>0</v>
      </c>
      <c r="BF155" s="155">
        <f>IF(N155="snížená",J155,0)</f>
        <v>0</v>
      </c>
      <c r="BG155" s="155">
        <f>IF(N155="zákl. přenesená",J155,0)</f>
        <v>0</v>
      </c>
      <c r="BH155" s="155">
        <f>IF(N155="sníž. přenesená",J155,0)</f>
        <v>0</v>
      </c>
      <c r="BI155" s="155">
        <f>IF(N155="nulová",J155,0)</f>
        <v>0</v>
      </c>
      <c r="BJ155" s="17" t="s">
        <v>77</v>
      </c>
      <c r="BK155" s="155">
        <f>ROUND(I155*H155,2)</f>
        <v>0</v>
      </c>
      <c r="BL155" s="17" t="s">
        <v>149</v>
      </c>
      <c r="BM155" s="154" t="s">
        <v>660</v>
      </c>
    </row>
    <row r="156" spans="1:65" s="2" customFormat="1" ht="24.2" customHeight="1">
      <c r="A156" s="32"/>
      <c r="B156" s="142"/>
      <c r="C156" s="143" t="s">
        <v>201</v>
      </c>
      <c r="D156" s="143" t="s">
        <v>144</v>
      </c>
      <c r="E156" s="144" t="s">
        <v>202</v>
      </c>
      <c r="F156" s="145" t="s">
        <v>203</v>
      </c>
      <c r="G156" s="146" t="s">
        <v>199</v>
      </c>
      <c r="H156" s="147">
        <v>7.4370000000000003</v>
      </c>
      <c r="I156" s="148"/>
      <c r="J156" s="149">
        <f>ROUND(I156*H156,2)</f>
        <v>0</v>
      </c>
      <c r="K156" s="145" t="s">
        <v>148</v>
      </c>
      <c r="L156" s="33"/>
      <c r="M156" s="150" t="s">
        <v>1</v>
      </c>
      <c r="N156" s="151" t="s">
        <v>34</v>
      </c>
      <c r="O156" s="58"/>
      <c r="P156" s="152">
        <f>O156*H156</f>
        <v>0</v>
      </c>
      <c r="Q156" s="152">
        <v>0</v>
      </c>
      <c r="R156" s="152">
        <f>Q156*H156</f>
        <v>0</v>
      </c>
      <c r="S156" s="152">
        <v>0</v>
      </c>
      <c r="T156" s="152">
        <f>S156*H156</f>
        <v>0</v>
      </c>
      <c r="U156" s="153" t="s">
        <v>1</v>
      </c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54" t="s">
        <v>149</v>
      </c>
      <c r="AT156" s="154" t="s">
        <v>144</v>
      </c>
      <c r="AU156" s="154" t="s">
        <v>79</v>
      </c>
      <c r="AY156" s="17" t="s">
        <v>141</v>
      </c>
      <c r="BE156" s="155">
        <f>IF(N156="základní",J156,0)</f>
        <v>0</v>
      </c>
      <c r="BF156" s="155">
        <f>IF(N156="snížená",J156,0)</f>
        <v>0</v>
      </c>
      <c r="BG156" s="155">
        <f>IF(N156="zákl. přenesená",J156,0)</f>
        <v>0</v>
      </c>
      <c r="BH156" s="155">
        <f>IF(N156="sníž. přenesená",J156,0)</f>
        <v>0</v>
      </c>
      <c r="BI156" s="155">
        <f>IF(N156="nulová",J156,0)</f>
        <v>0</v>
      </c>
      <c r="BJ156" s="17" t="s">
        <v>77</v>
      </c>
      <c r="BK156" s="155">
        <f>ROUND(I156*H156,2)</f>
        <v>0</v>
      </c>
      <c r="BL156" s="17" t="s">
        <v>149</v>
      </c>
      <c r="BM156" s="154" t="s">
        <v>661</v>
      </c>
    </row>
    <row r="157" spans="1:65" s="2" customFormat="1" ht="24.2" customHeight="1">
      <c r="A157" s="32"/>
      <c r="B157" s="142"/>
      <c r="C157" s="143" t="s">
        <v>205</v>
      </c>
      <c r="D157" s="143" t="s">
        <v>144</v>
      </c>
      <c r="E157" s="144" t="s">
        <v>206</v>
      </c>
      <c r="F157" s="145" t="s">
        <v>207</v>
      </c>
      <c r="G157" s="146" t="s">
        <v>199</v>
      </c>
      <c r="H157" s="147">
        <v>66.933000000000007</v>
      </c>
      <c r="I157" s="148"/>
      <c r="J157" s="149">
        <f>ROUND(I157*H157,2)</f>
        <v>0</v>
      </c>
      <c r="K157" s="145" t="s">
        <v>148</v>
      </c>
      <c r="L157" s="33"/>
      <c r="M157" s="150" t="s">
        <v>1</v>
      </c>
      <c r="N157" s="151" t="s">
        <v>34</v>
      </c>
      <c r="O157" s="58"/>
      <c r="P157" s="152">
        <f>O157*H157</f>
        <v>0</v>
      </c>
      <c r="Q157" s="152">
        <v>0</v>
      </c>
      <c r="R157" s="152">
        <f>Q157*H157</f>
        <v>0</v>
      </c>
      <c r="S157" s="152">
        <v>0</v>
      </c>
      <c r="T157" s="152">
        <f>S157*H157</f>
        <v>0</v>
      </c>
      <c r="U157" s="153" t="s">
        <v>1</v>
      </c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54" t="s">
        <v>149</v>
      </c>
      <c r="AT157" s="154" t="s">
        <v>144</v>
      </c>
      <c r="AU157" s="154" t="s">
        <v>79</v>
      </c>
      <c r="AY157" s="17" t="s">
        <v>141</v>
      </c>
      <c r="BE157" s="155">
        <f>IF(N157="základní",J157,0)</f>
        <v>0</v>
      </c>
      <c r="BF157" s="155">
        <f>IF(N157="snížená",J157,0)</f>
        <v>0</v>
      </c>
      <c r="BG157" s="155">
        <f>IF(N157="zákl. přenesená",J157,0)</f>
        <v>0</v>
      </c>
      <c r="BH157" s="155">
        <f>IF(N157="sníž. přenesená",J157,0)</f>
        <v>0</v>
      </c>
      <c r="BI157" s="155">
        <f>IF(N157="nulová",J157,0)</f>
        <v>0</v>
      </c>
      <c r="BJ157" s="17" t="s">
        <v>77</v>
      </c>
      <c r="BK157" s="155">
        <f>ROUND(I157*H157,2)</f>
        <v>0</v>
      </c>
      <c r="BL157" s="17" t="s">
        <v>149</v>
      </c>
      <c r="BM157" s="154" t="s">
        <v>662</v>
      </c>
    </row>
    <row r="158" spans="1:65" s="13" customFormat="1">
      <c r="B158" s="156"/>
      <c r="D158" s="157" t="s">
        <v>151</v>
      </c>
      <c r="E158" s="158" t="s">
        <v>1</v>
      </c>
      <c r="F158" s="159" t="s">
        <v>209</v>
      </c>
      <c r="H158" s="158" t="s">
        <v>1</v>
      </c>
      <c r="I158" s="160"/>
      <c r="L158" s="156"/>
      <c r="M158" s="161"/>
      <c r="N158" s="162"/>
      <c r="O158" s="162"/>
      <c r="P158" s="162"/>
      <c r="Q158" s="162"/>
      <c r="R158" s="162"/>
      <c r="S158" s="162"/>
      <c r="T158" s="162"/>
      <c r="U158" s="163"/>
      <c r="AT158" s="158" t="s">
        <v>151</v>
      </c>
      <c r="AU158" s="158" t="s">
        <v>79</v>
      </c>
      <c r="AV158" s="13" t="s">
        <v>77</v>
      </c>
      <c r="AW158" s="13" t="s">
        <v>26</v>
      </c>
      <c r="AX158" s="13" t="s">
        <v>69</v>
      </c>
      <c r="AY158" s="158" t="s">
        <v>141</v>
      </c>
    </row>
    <row r="159" spans="1:65" s="14" customFormat="1">
      <c r="B159" s="164"/>
      <c r="D159" s="157" t="s">
        <v>151</v>
      </c>
      <c r="E159" s="165" t="s">
        <v>1</v>
      </c>
      <c r="F159" s="166" t="s">
        <v>663</v>
      </c>
      <c r="H159" s="167">
        <v>66.933000000000007</v>
      </c>
      <c r="I159" s="168"/>
      <c r="L159" s="164"/>
      <c r="M159" s="169"/>
      <c r="N159" s="170"/>
      <c r="O159" s="170"/>
      <c r="P159" s="170"/>
      <c r="Q159" s="170"/>
      <c r="R159" s="170"/>
      <c r="S159" s="170"/>
      <c r="T159" s="170"/>
      <c r="U159" s="171"/>
      <c r="AT159" s="165" t="s">
        <v>151</v>
      </c>
      <c r="AU159" s="165" t="s">
        <v>79</v>
      </c>
      <c r="AV159" s="14" t="s">
        <v>79</v>
      </c>
      <c r="AW159" s="14" t="s">
        <v>26</v>
      </c>
      <c r="AX159" s="14" t="s">
        <v>77</v>
      </c>
      <c r="AY159" s="165" t="s">
        <v>141</v>
      </c>
    </row>
    <row r="160" spans="1:65" s="2" customFormat="1" ht="33" customHeight="1">
      <c r="A160" s="32"/>
      <c r="B160" s="142"/>
      <c r="C160" s="143" t="s">
        <v>211</v>
      </c>
      <c r="D160" s="143" t="s">
        <v>144</v>
      </c>
      <c r="E160" s="144" t="s">
        <v>212</v>
      </c>
      <c r="F160" s="145" t="s">
        <v>213</v>
      </c>
      <c r="G160" s="146" t="s">
        <v>199</v>
      </c>
      <c r="H160" s="147">
        <v>7.4370000000000003</v>
      </c>
      <c r="I160" s="148"/>
      <c r="J160" s="149">
        <f>ROUND(I160*H160,2)</f>
        <v>0</v>
      </c>
      <c r="K160" s="145" t="s">
        <v>148</v>
      </c>
      <c r="L160" s="33"/>
      <c r="M160" s="150" t="s">
        <v>1</v>
      </c>
      <c r="N160" s="151" t="s">
        <v>34</v>
      </c>
      <c r="O160" s="58"/>
      <c r="P160" s="152">
        <f>O160*H160</f>
        <v>0</v>
      </c>
      <c r="Q160" s="152">
        <v>0</v>
      </c>
      <c r="R160" s="152">
        <f>Q160*H160</f>
        <v>0</v>
      </c>
      <c r="S160" s="152">
        <v>0</v>
      </c>
      <c r="T160" s="152">
        <f>S160*H160</f>
        <v>0</v>
      </c>
      <c r="U160" s="153" t="s">
        <v>1</v>
      </c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54" t="s">
        <v>149</v>
      </c>
      <c r="AT160" s="154" t="s">
        <v>144</v>
      </c>
      <c r="AU160" s="154" t="s">
        <v>79</v>
      </c>
      <c r="AY160" s="17" t="s">
        <v>141</v>
      </c>
      <c r="BE160" s="155">
        <f>IF(N160="základní",J160,0)</f>
        <v>0</v>
      </c>
      <c r="BF160" s="155">
        <f>IF(N160="snížená",J160,0)</f>
        <v>0</v>
      </c>
      <c r="BG160" s="155">
        <f>IF(N160="zákl. přenesená",J160,0)</f>
        <v>0</v>
      </c>
      <c r="BH160" s="155">
        <f>IF(N160="sníž. přenesená",J160,0)</f>
        <v>0</v>
      </c>
      <c r="BI160" s="155">
        <f>IF(N160="nulová",J160,0)</f>
        <v>0</v>
      </c>
      <c r="BJ160" s="17" t="s">
        <v>77</v>
      </c>
      <c r="BK160" s="155">
        <f>ROUND(I160*H160,2)</f>
        <v>0</v>
      </c>
      <c r="BL160" s="17" t="s">
        <v>149</v>
      </c>
      <c r="BM160" s="154" t="s">
        <v>664</v>
      </c>
    </row>
    <row r="161" spans="1:65" s="12" customFormat="1" ht="22.9" customHeight="1">
      <c r="B161" s="129"/>
      <c r="D161" s="130" t="s">
        <v>68</v>
      </c>
      <c r="E161" s="140" t="s">
        <v>215</v>
      </c>
      <c r="F161" s="140" t="s">
        <v>216</v>
      </c>
      <c r="I161" s="132"/>
      <c r="J161" s="141">
        <f>BK161</f>
        <v>0</v>
      </c>
      <c r="L161" s="129"/>
      <c r="M161" s="134"/>
      <c r="N161" s="135"/>
      <c r="O161" s="135"/>
      <c r="P161" s="136">
        <f>P162</f>
        <v>0</v>
      </c>
      <c r="Q161" s="135"/>
      <c r="R161" s="136">
        <f>R162</f>
        <v>0</v>
      </c>
      <c r="S161" s="135"/>
      <c r="T161" s="136">
        <f>T162</f>
        <v>0</v>
      </c>
      <c r="U161" s="137"/>
      <c r="AR161" s="130" t="s">
        <v>77</v>
      </c>
      <c r="AT161" s="138" t="s">
        <v>68</v>
      </c>
      <c r="AU161" s="138" t="s">
        <v>77</v>
      </c>
      <c r="AY161" s="130" t="s">
        <v>141</v>
      </c>
      <c r="BK161" s="139">
        <f>BK162</f>
        <v>0</v>
      </c>
    </row>
    <row r="162" spans="1:65" s="2" customFormat="1" ht="21.75" customHeight="1">
      <c r="A162" s="32"/>
      <c r="B162" s="142"/>
      <c r="C162" s="143" t="s">
        <v>217</v>
      </c>
      <c r="D162" s="143" t="s">
        <v>144</v>
      </c>
      <c r="E162" s="144" t="s">
        <v>218</v>
      </c>
      <c r="F162" s="145" t="s">
        <v>219</v>
      </c>
      <c r="G162" s="146" t="s">
        <v>199</v>
      </c>
      <c r="H162" s="147">
        <v>0.52900000000000003</v>
      </c>
      <c r="I162" s="148"/>
      <c r="J162" s="149">
        <f>ROUND(I162*H162,2)</f>
        <v>0</v>
      </c>
      <c r="K162" s="145" t="s">
        <v>148</v>
      </c>
      <c r="L162" s="33"/>
      <c r="M162" s="150" t="s">
        <v>1</v>
      </c>
      <c r="N162" s="151" t="s">
        <v>34</v>
      </c>
      <c r="O162" s="58"/>
      <c r="P162" s="152">
        <f>O162*H162</f>
        <v>0</v>
      </c>
      <c r="Q162" s="152">
        <v>0</v>
      </c>
      <c r="R162" s="152">
        <f>Q162*H162</f>
        <v>0</v>
      </c>
      <c r="S162" s="152">
        <v>0</v>
      </c>
      <c r="T162" s="152">
        <f>S162*H162</f>
        <v>0</v>
      </c>
      <c r="U162" s="153" t="s">
        <v>1</v>
      </c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54" t="s">
        <v>149</v>
      </c>
      <c r="AT162" s="154" t="s">
        <v>144</v>
      </c>
      <c r="AU162" s="154" t="s">
        <v>79</v>
      </c>
      <c r="AY162" s="17" t="s">
        <v>141</v>
      </c>
      <c r="BE162" s="155">
        <f>IF(N162="základní",J162,0)</f>
        <v>0</v>
      </c>
      <c r="BF162" s="155">
        <f>IF(N162="snížená",J162,0)</f>
        <v>0</v>
      </c>
      <c r="BG162" s="155">
        <f>IF(N162="zákl. přenesená",J162,0)</f>
        <v>0</v>
      </c>
      <c r="BH162" s="155">
        <f>IF(N162="sníž. přenesená",J162,0)</f>
        <v>0</v>
      </c>
      <c r="BI162" s="155">
        <f>IF(N162="nulová",J162,0)</f>
        <v>0</v>
      </c>
      <c r="BJ162" s="17" t="s">
        <v>77</v>
      </c>
      <c r="BK162" s="155">
        <f>ROUND(I162*H162,2)</f>
        <v>0</v>
      </c>
      <c r="BL162" s="17" t="s">
        <v>149</v>
      </c>
      <c r="BM162" s="154" t="s">
        <v>665</v>
      </c>
    </row>
    <row r="163" spans="1:65" s="12" customFormat="1" ht="25.9" customHeight="1">
      <c r="B163" s="129"/>
      <c r="D163" s="130" t="s">
        <v>68</v>
      </c>
      <c r="E163" s="131" t="s">
        <v>221</v>
      </c>
      <c r="F163" s="131" t="s">
        <v>222</v>
      </c>
      <c r="I163" s="132"/>
      <c r="J163" s="133">
        <f>BK163</f>
        <v>0</v>
      </c>
      <c r="L163" s="129"/>
      <c r="M163" s="134"/>
      <c r="N163" s="135"/>
      <c r="O163" s="135"/>
      <c r="P163" s="136">
        <f>P164+P166+P177+P182+P184+P188+P199+P214+P223</f>
        <v>0</v>
      </c>
      <c r="Q163" s="135"/>
      <c r="R163" s="136">
        <f>R164+R166+R177+R182+R184+R188+R199+R214+R223</f>
        <v>2.1475451999999997</v>
      </c>
      <c r="S163" s="135"/>
      <c r="T163" s="136">
        <f>T164+T166+T177+T182+T184+T188+T199+T214+T223</f>
        <v>8.4604800000000008E-2</v>
      </c>
      <c r="U163" s="137"/>
      <c r="AR163" s="130" t="s">
        <v>79</v>
      </c>
      <c r="AT163" s="138" t="s">
        <v>68</v>
      </c>
      <c r="AU163" s="138" t="s">
        <v>69</v>
      </c>
      <c r="AY163" s="130" t="s">
        <v>141</v>
      </c>
      <c r="BK163" s="139">
        <f>BK164+BK166+BK177+BK182+BK184+BK188+BK199+BK214+BK223</f>
        <v>0</v>
      </c>
    </row>
    <row r="164" spans="1:65" s="12" customFormat="1" ht="22.9" customHeight="1">
      <c r="B164" s="129"/>
      <c r="D164" s="130" t="s">
        <v>68</v>
      </c>
      <c r="E164" s="140" t="s">
        <v>223</v>
      </c>
      <c r="F164" s="140" t="s">
        <v>224</v>
      </c>
      <c r="I164" s="132"/>
      <c r="J164" s="141">
        <f>BK164</f>
        <v>0</v>
      </c>
      <c r="L164" s="129"/>
      <c r="M164" s="134"/>
      <c r="N164" s="135"/>
      <c r="O164" s="135"/>
      <c r="P164" s="136">
        <f>P165</f>
        <v>0</v>
      </c>
      <c r="Q164" s="135"/>
      <c r="R164" s="136">
        <f>R165</f>
        <v>0</v>
      </c>
      <c r="S164" s="135"/>
      <c r="T164" s="136">
        <f>T165</f>
        <v>0</v>
      </c>
      <c r="U164" s="137"/>
      <c r="AR164" s="130" t="s">
        <v>79</v>
      </c>
      <c r="AT164" s="138" t="s">
        <v>68</v>
      </c>
      <c r="AU164" s="138" t="s">
        <v>77</v>
      </c>
      <c r="AY164" s="130" t="s">
        <v>141</v>
      </c>
      <c r="BK164" s="139">
        <f>BK165</f>
        <v>0</v>
      </c>
    </row>
    <row r="165" spans="1:65" s="2" customFormat="1" ht="16.5" customHeight="1">
      <c r="A165" s="32"/>
      <c r="B165" s="142"/>
      <c r="C165" s="143" t="s">
        <v>8</v>
      </c>
      <c r="D165" s="143" t="s">
        <v>144</v>
      </c>
      <c r="E165" s="144" t="s">
        <v>225</v>
      </c>
      <c r="F165" s="145" t="s">
        <v>226</v>
      </c>
      <c r="G165" s="146" t="s">
        <v>181</v>
      </c>
      <c r="H165" s="147">
        <v>1</v>
      </c>
      <c r="I165" s="148"/>
      <c r="J165" s="149">
        <f>ROUND(I165*H165,2)</f>
        <v>0</v>
      </c>
      <c r="K165" s="145" t="s">
        <v>1</v>
      </c>
      <c r="L165" s="33"/>
      <c r="M165" s="150" t="s">
        <v>1</v>
      </c>
      <c r="N165" s="151" t="s">
        <v>34</v>
      </c>
      <c r="O165" s="58"/>
      <c r="P165" s="152">
        <f>O165*H165</f>
        <v>0</v>
      </c>
      <c r="Q165" s="152">
        <v>0</v>
      </c>
      <c r="R165" s="152">
        <f>Q165*H165</f>
        <v>0</v>
      </c>
      <c r="S165" s="152">
        <v>0</v>
      </c>
      <c r="T165" s="152">
        <f>S165*H165</f>
        <v>0</v>
      </c>
      <c r="U165" s="153" t="s">
        <v>1</v>
      </c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54" t="s">
        <v>227</v>
      </c>
      <c r="AT165" s="154" t="s">
        <v>144</v>
      </c>
      <c r="AU165" s="154" t="s">
        <v>79</v>
      </c>
      <c r="AY165" s="17" t="s">
        <v>141</v>
      </c>
      <c r="BE165" s="155">
        <f>IF(N165="základní",J165,0)</f>
        <v>0</v>
      </c>
      <c r="BF165" s="155">
        <f>IF(N165="snížená",J165,0)</f>
        <v>0</v>
      </c>
      <c r="BG165" s="155">
        <f>IF(N165="zákl. přenesená",J165,0)</f>
        <v>0</v>
      </c>
      <c r="BH165" s="155">
        <f>IF(N165="sníž. přenesená",J165,0)</f>
        <v>0</v>
      </c>
      <c r="BI165" s="155">
        <f>IF(N165="nulová",J165,0)</f>
        <v>0</v>
      </c>
      <c r="BJ165" s="17" t="s">
        <v>77</v>
      </c>
      <c r="BK165" s="155">
        <f>ROUND(I165*H165,2)</f>
        <v>0</v>
      </c>
      <c r="BL165" s="17" t="s">
        <v>227</v>
      </c>
      <c r="BM165" s="154" t="s">
        <v>666</v>
      </c>
    </row>
    <row r="166" spans="1:65" s="12" customFormat="1" ht="22.9" customHeight="1">
      <c r="B166" s="129"/>
      <c r="D166" s="130" t="s">
        <v>68</v>
      </c>
      <c r="E166" s="140" t="s">
        <v>229</v>
      </c>
      <c r="F166" s="140" t="s">
        <v>230</v>
      </c>
      <c r="I166" s="132"/>
      <c r="J166" s="141">
        <f>BK166</f>
        <v>0</v>
      </c>
      <c r="L166" s="129"/>
      <c r="M166" s="134"/>
      <c r="N166" s="135"/>
      <c r="O166" s="135"/>
      <c r="P166" s="136">
        <f>SUM(P167:P176)</f>
        <v>0</v>
      </c>
      <c r="Q166" s="135"/>
      <c r="R166" s="136">
        <f>SUM(R167:R176)</f>
        <v>0.29027999999999998</v>
      </c>
      <c r="S166" s="135"/>
      <c r="T166" s="136">
        <f>SUM(T167:T176)</f>
        <v>0</v>
      </c>
      <c r="U166" s="137"/>
      <c r="AR166" s="130" t="s">
        <v>79</v>
      </c>
      <c r="AT166" s="138" t="s">
        <v>68</v>
      </c>
      <c r="AU166" s="138" t="s">
        <v>77</v>
      </c>
      <c r="AY166" s="130" t="s">
        <v>141</v>
      </c>
      <c r="BK166" s="139">
        <f>SUM(BK167:BK176)</f>
        <v>0</v>
      </c>
    </row>
    <row r="167" spans="1:65" s="2" customFormat="1" ht="33" customHeight="1">
      <c r="A167" s="32"/>
      <c r="B167" s="142"/>
      <c r="C167" s="143" t="s">
        <v>227</v>
      </c>
      <c r="D167" s="143" t="s">
        <v>144</v>
      </c>
      <c r="E167" s="144" t="s">
        <v>231</v>
      </c>
      <c r="F167" s="145" t="s">
        <v>232</v>
      </c>
      <c r="G167" s="146" t="s">
        <v>233</v>
      </c>
      <c r="H167" s="147">
        <v>2</v>
      </c>
      <c r="I167" s="148"/>
      <c r="J167" s="149">
        <f t="shared" ref="J167:J176" si="0">ROUND(I167*H167,2)</f>
        <v>0</v>
      </c>
      <c r="K167" s="145" t="s">
        <v>148</v>
      </c>
      <c r="L167" s="33"/>
      <c r="M167" s="150" t="s">
        <v>1</v>
      </c>
      <c r="N167" s="151" t="s">
        <v>34</v>
      </c>
      <c r="O167" s="58"/>
      <c r="P167" s="152">
        <f t="shared" ref="P167:P176" si="1">O167*H167</f>
        <v>0</v>
      </c>
      <c r="Q167" s="152">
        <v>1.6969999999999999E-2</v>
      </c>
      <c r="R167" s="152">
        <f t="shared" ref="R167:R176" si="2">Q167*H167</f>
        <v>3.3939999999999998E-2</v>
      </c>
      <c r="S167" s="152">
        <v>0</v>
      </c>
      <c r="T167" s="152">
        <f t="shared" ref="T167:T176" si="3">S167*H167</f>
        <v>0</v>
      </c>
      <c r="U167" s="153" t="s">
        <v>1</v>
      </c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154" t="s">
        <v>227</v>
      </c>
      <c r="AT167" s="154" t="s">
        <v>144</v>
      </c>
      <c r="AU167" s="154" t="s">
        <v>79</v>
      </c>
      <c r="AY167" s="17" t="s">
        <v>141</v>
      </c>
      <c r="BE167" s="155">
        <f t="shared" ref="BE167:BE176" si="4">IF(N167="základní",J167,0)</f>
        <v>0</v>
      </c>
      <c r="BF167" s="155">
        <f t="shared" ref="BF167:BF176" si="5">IF(N167="snížená",J167,0)</f>
        <v>0</v>
      </c>
      <c r="BG167" s="155">
        <f t="shared" ref="BG167:BG176" si="6">IF(N167="zákl. přenesená",J167,0)</f>
        <v>0</v>
      </c>
      <c r="BH167" s="155">
        <f t="shared" ref="BH167:BH176" si="7">IF(N167="sníž. přenesená",J167,0)</f>
        <v>0</v>
      </c>
      <c r="BI167" s="155">
        <f t="shared" ref="BI167:BI176" si="8">IF(N167="nulová",J167,0)</f>
        <v>0</v>
      </c>
      <c r="BJ167" s="17" t="s">
        <v>77</v>
      </c>
      <c r="BK167" s="155">
        <f t="shared" ref="BK167:BK176" si="9">ROUND(I167*H167,2)</f>
        <v>0</v>
      </c>
      <c r="BL167" s="17" t="s">
        <v>227</v>
      </c>
      <c r="BM167" s="154" t="s">
        <v>667</v>
      </c>
    </row>
    <row r="168" spans="1:65" s="2" customFormat="1" ht="24.2" customHeight="1">
      <c r="A168" s="32"/>
      <c r="B168" s="142"/>
      <c r="C168" s="172" t="s">
        <v>235</v>
      </c>
      <c r="D168" s="172" t="s">
        <v>172</v>
      </c>
      <c r="E168" s="173" t="s">
        <v>236</v>
      </c>
      <c r="F168" s="174" t="s">
        <v>237</v>
      </c>
      <c r="G168" s="175" t="s">
        <v>238</v>
      </c>
      <c r="H168" s="176">
        <v>2</v>
      </c>
      <c r="I168" s="177"/>
      <c r="J168" s="178">
        <f t="shared" si="0"/>
        <v>0</v>
      </c>
      <c r="K168" s="174" t="s">
        <v>148</v>
      </c>
      <c r="L168" s="179"/>
      <c r="M168" s="180" t="s">
        <v>1</v>
      </c>
      <c r="N168" s="181" t="s">
        <v>34</v>
      </c>
      <c r="O168" s="58"/>
      <c r="P168" s="152">
        <f t="shared" si="1"/>
        <v>0</v>
      </c>
      <c r="Q168" s="152">
        <v>1.4999999999999999E-2</v>
      </c>
      <c r="R168" s="152">
        <f t="shared" si="2"/>
        <v>0.03</v>
      </c>
      <c r="S168" s="152">
        <v>0</v>
      </c>
      <c r="T168" s="152">
        <f t="shared" si="3"/>
        <v>0</v>
      </c>
      <c r="U168" s="153" t="s">
        <v>1</v>
      </c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54" t="s">
        <v>239</v>
      </c>
      <c r="AT168" s="154" t="s">
        <v>172</v>
      </c>
      <c r="AU168" s="154" t="s">
        <v>79</v>
      </c>
      <c r="AY168" s="17" t="s">
        <v>141</v>
      </c>
      <c r="BE168" s="155">
        <f t="shared" si="4"/>
        <v>0</v>
      </c>
      <c r="BF168" s="155">
        <f t="shared" si="5"/>
        <v>0</v>
      </c>
      <c r="BG168" s="155">
        <f t="shared" si="6"/>
        <v>0</v>
      </c>
      <c r="BH168" s="155">
        <f t="shared" si="7"/>
        <v>0</v>
      </c>
      <c r="BI168" s="155">
        <f t="shared" si="8"/>
        <v>0</v>
      </c>
      <c r="BJ168" s="17" t="s">
        <v>77</v>
      </c>
      <c r="BK168" s="155">
        <f t="shared" si="9"/>
        <v>0</v>
      </c>
      <c r="BL168" s="17" t="s">
        <v>227</v>
      </c>
      <c r="BM168" s="154" t="s">
        <v>668</v>
      </c>
    </row>
    <row r="169" spans="1:65" s="2" customFormat="1" ht="24.2" customHeight="1">
      <c r="A169" s="32"/>
      <c r="B169" s="142"/>
      <c r="C169" s="143" t="s">
        <v>241</v>
      </c>
      <c r="D169" s="143" t="s">
        <v>144</v>
      </c>
      <c r="E169" s="144" t="s">
        <v>246</v>
      </c>
      <c r="F169" s="145" t="s">
        <v>247</v>
      </c>
      <c r="G169" s="146" t="s">
        <v>233</v>
      </c>
      <c r="H169" s="147">
        <v>3</v>
      </c>
      <c r="I169" s="148"/>
      <c r="J169" s="149">
        <f t="shared" si="0"/>
        <v>0</v>
      </c>
      <c r="K169" s="145" t="s">
        <v>148</v>
      </c>
      <c r="L169" s="33"/>
      <c r="M169" s="150" t="s">
        <v>1</v>
      </c>
      <c r="N169" s="151" t="s">
        <v>34</v>
      </c>
      <c r="O169" s="58"/>
      <c r="P169" s="152">
        <f t="shared" si="1"/>
        <v>0</v>
      </c>
      <c r="Q169" s="152">
        <v>1.6080000000000001E-2</v>
      </c>
      <c r="R169" s="152">
        <f t="shared" si="2"/>
        <v>4.8240000000000005E-2</v>
      </c>
      <c r="S169" s="152">
        <v>0</v>
      </c>
      <c r="T169" s="152">
        <f t="shared" si="3"/>
        <v>0</v>
      </c>
      <c r="U169" s="153" t="s">
        <v>1</v>
      </c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54" t="s">
        <v>227</v>
      </c>
      <c r="AT169" s="154" t="s">
        <v>144</v>
      </c>
      <c r="AU169" s="154" t="s">
        <v>79</v>
      </c>
      <c r="AY169" s="17" t="s">
        <v>141</v>
      </c>
      <c r="BE169" s="155">
        <f t="shared" si="4"/>
        <v>0</v>
      </c>
      <c r="BF169" s="155">
        <f t="shared" si="5"/>
        <v>0</v>
      </c>
      <c r="BG169" s="155">
        <f t="shared" si="6"/>
        <v>0</v>
      </c>
      <c r="BH169" s="155">
        <f t="shared" si="7"/>
        <v>0</v>
      </c>
      <c r="BI169" s="155">
        <f t="shared" si="8"/>
        <v>0</v>
      </c>
      <c r="BJ169" s="17" t="s">
        <v>77</v>
      </c>
      <c r="BK169" s="155">
        <f t="shared" si="9"/>
        <v>0</v>
      </c>
      <c r="BL169" s="17" t="s">
        <v>227</v>
      </c>
      <c r="BM169" s="154" t="s">
        <v>669</v>
      </c>
    </row>
    <row r="170" spans="1:65" s="2" customFormat="1" ht="33" customHeight="1">
      <c r="A170" s="32"/>
      <c r="B170" s="142"/>
      <c r="C170" s="172" t="s">
        <v>245</v>
      </c>
      <c r="D170" s="172" t="s">
        <v>172</v>
      </c>
      <c r="E170" s="173" t="s">
        <v>250</v>
      </c>
      <c r="F170" s="174" t="s">
        <v>251</v>
      </c>
      <c r="G170" s="175" t="s">
        <v>238</v>
      </c>
      <c r="H170" s="176">
        <v>3</v>
      </c>
      <c r="I170" s="177"/>
      <c r="J170" s="178">
        <f t="shared" si="0"/>
        <v>0</v>
      </c>
      <c r="K170" s="174" t="s">
        <v>148</v>
      </c>
      <c r="L170" s="179"/>
      <c r="M170" s="180" t="s">
        <v>1</v>
      </c>
      <c r="N170" s="181" t="s">
        <v>34</v>
      </c>
      <c r="O170" s="58"/>
      <c r="P170" s="152">
        <f t="shared" si="1"/>
        <v>0</v>
      </c>
      <c r="Q170" s="152">
        <v>1.6E-2</v>
      </c>
      <c r="R170" s="152">
        <f t="shared" si="2"/>
        <v>4.8000000000000001E-2</v>
      </c>
      <c r="S170" s="152">
        <v>0</v>
      </c>
      <c r="T170" s="152">
        <f t="shared" si="3"/>
        <v>0</v>
      </c>
      <c r="U170" s="153" t="s">
        <v>1</v>
      </c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54" t="s">
        <v>239</v>
      </c>
      <c r="AT170" s="154" t="s">
        <v>172</v>
      </c>
      <c r="AU170" s="154" t="s">
        <v>79</v>
      </c>
      <c r="AY170" s="17" t="s">
        <v>141</v>
      </c>
      <c r="BE170" s="155">
        <f t="shared" si="4"/>
        <v>0</v>
      </c>
      <c r="BF170" s="155">
        <f t="shared" si="5"/>
        <v>0</v>
      </c>
      <c r="BG170" s="155">
        <f t="shared" si="6"/>
        <v>0</v>
      </c>
      <c r="BH170" s="155">
        <f t="shared" si="7"/>
        <v>0</v>
      </c>
      <c r="BI170" s="155">
        <f t="shared" si="8"/>
        <v>0</v>
      </c>
      <c r="BJ170" s="17" t="s">
        <v>77</v>
      </c>
      <c r="BK170" s="155">
        <f t="shared" si="9"/>
        <v>0</v>
      </c>
      <c r="BL170" s="17" t="s">
        <v>227</v>
      </c>
      <c r="BM170" s="154" t="s">
        <v>670</v>
      </c>
    </row>
    <row r="171" spans="1:65" s="2" customFormat="1" ht="33" customHeight="1">
      <c r="A171" s="32"/>
      <c r="B171" s="142"/>
      <c r="C171" s="143" t="s">
        <v>249</v>
      </c>
      <c r="D171" s="143" t="s">
        <v>144</v>
      </c>
      <c r="E171" s="144" t="s">
        <v>253</v>
      </c>
      <c r="F171" s="145" t="s">
        <v>254</v>
      </c>
      <c r="G171" s="146" t="s">
        <v>233</v>
      </c>
      <c r="H171" s="147">
        <v>4</v>
      </c>
      <c r="I171" s="148"/>
      <c r="J171" s="149">
        <f t="shared" si="0"/>
        <v>0</v>
      </c>
      <c r="K171" s="145" t="s">
        <v>148</v>
      </c>
      <c r="L171" s="33"/>
      <c r="M171" s="150" t="s">
        <v>1</v>
      </c>
      <c r="N171" s="151" t="s">
        <v>34</v>
      </c>
      <c r="O171" s="58"/>
      <c r="P171" s="152">
        <f t="shared" si="1"/>
        <v>0</v>
      </c>
      <c r="Q171" s="152">
        <v>1.6469999999999999E-2</v>
      </c>
      <c r="R171" s="152">
        <f t="shared" si="2"/>
        <v>6.5879999999999994E-2</v>
      </c>
      <c r="S171" s="152">
        <v>0</v>
      </c>
      <c r="T171" s="152">
        <f t="shared" si="3"/>
        <v>0</v>
      </c>
      <c r="U171" s="153" t="s">
        <v>1</v>
      </c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54" t="s">
        <v>227</v>
      </c>
      <c r="AT171" s="154" t="s">
        <v>144</v>
      </c>
      <c r="AU171" s="154" t="s">
        <v>79</v>
      </c>
      <c r="AY171" s="17" t="s">
        <v>141</v>
      </c>
      <c r="BE171" s="155">
        <f t="shared" si="4"/>
        <v>0</v>
      </c>
      <c r="BF171" s="155">
        <f t="shared" si="5"/>
        <v>0</v>
      </c>
      <c r="BG171" s="155">
        <f t="shared" si="6"/>
        <v>0</v>
      </c>
      <c r="BH171" s="155">
        <f t="shared" si="7"/>
        <v>0</v>
      </c>
      <c r="BI171" s="155">
        <f t="shared" si="8"/>
        <v>0</v>
      </c>
      <c r="BJ171" s="17" t="s">
        <v>77</v>
      </c>
      <c r="BK171" s="155">
        <f t="shared" si="9"/>
        <v>0</v>
      </c>
      <c r="BL171" s="17" t="s">
        <v>227</v>
      </c>
      <c r="BM171" s="154" t="s">
        <v>671</v>
      </c>
    </row>
    <row r="172" spans="1:65" s="2" customFormat="1" ht="16.5" customHeight="1">
      <c r="A172" s="32"/>
      <c r="B172" s="142"/>
      <c r="C172" s="172" t="s">
        <v>7</v>
      </c>
      <c r="D172" s="172" t="s">
        <v>172</v>
      </c>
      <c r="E172" s="173" t="s">
        <v>257</v>
      </c>
      <c r="F172" s="174" t="s">
        <v>258</v>
      </c>
      <c r="G172" s="175" t="s">
        <v>238</v>
      </c>
      <c r="H172" s="176">
        <v>4</v>
      </c>
      <c r="I172" s="177"/>
      <c r="J172" s="178">
        <f t="shared" si="0"/>
        <v>0</v>
      </c>
      <c r="K172" s="174" t="s">
        <v>148</v>
      </c>
      <c r="L172" s="179"/>
      <c r="M172" s="180" t="s">
        <v>1</v>
      </c>
      <c r="N172" s="181" t="s">
        <v>34</v>
      </c>
      <c r="O172" s="58"/>
      <c r="P172" s="152">
        <f t="shared" si="1"/>
        <v>0</v>
      </c>
      <c r="Q172" s="152">
        <v>1.35E-2</v>
      </c>
      <c r="R172" s="152">
        <f t="shared" si="2"/>
        <v>5.3999999999999999E-2</v>
      </c>
      <c r="S172" s="152">
        <v>0</v>
      </c>
      <c r="T172" s="152">
        <f t="shared" si="3"/>
        <v>0</v>
      </c>
      <c r="U172" s="153" t="s">
        <v>1</v>
      </c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54" t="s">
        <v>239</v>
      </c>
      <c r="AT172" s="154" t="s">
        <v>172</v>
      </c>
      <c r="AU172" s="154" t="s">
        <v>79</v>
      </c>
      <c r="AY172" s="17" t="s">
        <v>141</v>
      </c>
      <c r="BE172" s="155">
        <f t="shared" si="4"/>
        <v>0</v>
      </c>
      <c r="BF172" s="155">
        <f t="shared" si="5"/>
        <v>0</v>
      </c>
      <c r="BG172" s="155">
        <f t="shared" si="6"/>
        <v>0</v>
      </c>
      <c r="BH172" s="155">
        <f t="shared" si="7"/>
        <v>0</v>
      </c>
      <c r="BI172" s="155">
        <f t="shared" si="8"/>
        <v>0</v>
      </c>
      <c r="BJ172" s="17" t="s">
        <v>77</v>
      </c>
      <c r="BK172" s="155">
        <f t="shared" si="9"/>
        <v>0</v>
      </c>
      <c r="BL172" s="17" t="s">
        <v>227</v>
      </c>
      <c r="BM172" s="154" t="s">
        <v>672</v>
      </c>
    </row>
    <row r="173" spans="1:65" s="2" customFormat="1" ht="24.2" customHeight="1">
      <c r="A173" s="32"/>
      <c r="B173" s="142"/>
      <c r="C173" s="143" t="s">
        <v>256</v>
      </c>
      <c r="D173" s="143" t="s">
        <v>144</v>
      </c>
      <c r="E173" s="144" t="s">
        <v>269</v>
      </c>
      <c r="F173" s="145" t="s">
        <v>270</v>
      </c>
      <c r="G173" s="146" t="s">
        <v>238</v>
      </c>
      <c r="H173" s="147">
        <v>4</v>
      </c>
      <c r="I173" s="148"/>
      <c r="J173" s="149">
        <f t="shared" si="0"/>
        <v>0</v>
      </c>
      <c r="K173" s="145" t="s">
        <v>148</v>
      </c>
      <c r="L173" s="33"/>
      <c r="M173" s="150" t="s">
        <v>1</v>
      </c>
      <c r="N173" s="151" t="s">
        <v>34</v>
      </c>
      <c r="O173" s="58"/>
      <c r="P173" s="152">
        <f t="shared" si="1"/>
        <v>0</v>
      </c>
      <c r="Q173" s="152">
        <v>4.0000000000000003E-5</v>
      </c>
      <c r="R173" s="152">
        <f t="shared" si="2"/>
        <v>1.6000000000000001E-4</v>
      </c>
      <c r="S173" s="152">
        <v>0</v>
      </c>
      <c r="T173" s="152">
        <f t="shared" si="3"/>
        <v>0</v>
      </c>
      <c r="U173" s="153" t="s">
        <v>1</v>
      </c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54" t="s">
        <v>227</v>
      </c>
      <c r="AT173" s="154" t="s">
        <v>144</v>
      </c>
      <c r="AU173" s="154" t="s">
        <v>79</v>
      </c>
      <c r="AY173" s="17" t="s">
        <v>141</v>
      </c>
      <c r="BE173" s="155">
        <f t="shared" si="4"/>
        <v>0</v>
      </c>
      <c r="BF173" s="155">
        <f t="shared" si="5"/>
        <v>0</v>
      </c>
      <c r="BG173" s="155">
        <f t="shared" si="6"/>
        <v>0</v>
      </c>
      <c r="BH173" s="155">
        <f t="shared" si="7"/>
        <v>0</v>
      </c>
      <c r="BI173" s="155">
        <f t="shared" si="8"/>
        <v>0</v>
      </c>
      <c r="BJ173" s="17" t="s">
        <v>77</v>
      </c>
      <c r="BK173" s="155">
        <f t="shared" si="9"/>
        <v>0</v>
      </c>
      <c r="BL173" s="17" t="s">
        <v>227</v>
      </c>
      <c r="BM173" s="154" t="s">
        <v>673</v>
      </c>
    </row>
    <row r="174" spans="1:65" s="2" customFormat="1" ht="16.5" customHeight="1">
      <c r="A174" s="32"/>
      <c r="B174" s="142"/>
      <c r="C174" s="172" t="s">
        <v>260</v>
      </c>
      <c r="D174" s="172" t="s">
        <v>172</v>
      </c>
      <c r="E174" s="173" t="s">
        <v>273</v>
      </c>
      <c r="F174" s="174" t="s">
        <v>274</v>
      </c>
      <c r="G174" s="175" t="s">
        <v>238</v>
      </c>
      <c r="H174" s="176">
        <v>4</v>
      </c>
      <c r="I174" s="177"/>
      <c r="J174" s="178">
        <f t="shared" si="0"/>
        <v>0</v>
      </c>
      <c r="K174" s="174" t="s">
        <v>148</v>
      </c>
      <c r="L174" s="179"/>
      <c r="M174" s="180" t="s">
        <v>1</v>
      </c>
      <c r="N174" s="181" t="s">
        <v>34</v>
      </c>
      <c r="O174" s="58"/>
      <c r="P174" s="152">
        <f t="shared" si="1"/>
        <v>0</v>
      </c>
      <c r="Q174" s="152">
        <v>2.5000000000000001E-3</v>
      </c>
      <c r="R174" s="152">
        <f t="shared" si="2"/>
        <v>0.01</v>
      </c>
      <c r="S174" s="152">
        <v>0</v>
      </c>
      <c r="T174" s="152">
        <f t="shared" si="3"/>
        <v>0</v>
      </c>
      <c r="U174" s="153" t="s">
        <v>1</v>
      </c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54" t="s">
        <v>239</v>
      </c>
      <c r="AT174" s="154" t="s">
        <v>172</v>
      </c>
      <c r="AU174" s="154" t="s">
        <v>79</v>
      </c>
      <c r="AY174" s="17" t="s">
        <v>141</v>
      </c>
      <c r="BE174" s="155">
        <f t="shared" si="4"/>
        <v>0</v>
      </c>
      <c r="BF174" s="155">
        <f t="shared" si="5"/>
        <v>0</v>
      </c>
      <c r="BG174" s="155">
        <f t="shared" si="6"/>
        <v>0</v>
      </c>
      <c r="BH174" s="155">
        <f t="shared" si="7"/>
        <v>0</v>
      </c>
      <c r="BI174" s="155">
        <f t="shared" si="8"/>
        <v>0</v>
      </c>
      <c r="BJ174" s="17" t="s">
        <v>77</v>
      </c>
      <c r="BK174" s="155">
        <f t="shared" si="9"/>
        <v>0</v>
      </c>
      <c r="BL174" s="17" t="s">
        <v>227</v>
      </c>
      <c r="BM174" s="154" t="s">
        <v>674</v>
      </c>
    </row>
    <row r="175" spans="1:65" s="2" customFormat="1" ht="24.2" customHeight="1">
      <c r="A175" s="32"/>
      <c r="B175" s="142"/>
      <c r="C175" s="143" t="s">
        <v>264</v>
      </c>
      <c r="D175" s="143" t="s">
        <v>144</v>
      </c>
      <c r="E175" s="144" t="s">
        <v>277</v>
      </c>
      <c r="F175" s="145" t="s">
        <v>278</v>
      </c>
      <c r="G175" s="146" t="s">
        <v>181</v>
      </c>
      <c r="H175" s="147">
        <v>1</v>
      </c>
      <c r="I175" s="148"/>
      <c r="J175" s="149">
        <f t="shared" si="0"/>
        <v>0</v>
      </c>
      <c r="K175" s="145" t="s">
        <v>1</v>
      </c>
      <c r="L175" s="33"/>
      <c r="M175" s="150" t="s">
        <v>1</v>
      </c>
      <c r="N175" s="151" t="s">
        <v>34</v>
      </c>
      <c r="O175" s="58"/>
      <c r="P175" s="152">
        <f t="shared" si="1"/>
        <v>0</v>
      </c>
      <c r="Q175" s="152">
        <v>6.0000000000000002E-5</v>
      </c>
      <c r="R175" s="152">
        <f t="shared" si="2"/>
        <v>6.0000000000000002E-5</v>
      </c>
      <c r="S175" s="152">
        <v>0</v>
      </c>
      <c r="T175" s="152">
        <f t="shared" si="3"/>
        <v>0</v>
      </c>
      <c r="U175" s="153" t="s">
        <v>1</v>
      </c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54" t="s">
        <v>227</v>
      </c>
      <c r="AT175" s="154" t="s">
        <v>144</v>
      </c>
      <c r="AU175" s="154" t="s">
        <v>79</v>
      </c>
      <c r="AY175" s="17" t="s">
        <v>141</v>
      </c>
      <c r="BE175" s="155">
        <f t="shared" si="4"/>
        <v>0</v>
      </c>
      <c r="BF175" s="155">
        <f t="shared" si="5"/>
        <v>0</v>
      </c>
      <c r="BG175" s="155">
        <f t="shared" si="6"/>
        <v>0</v>
      </c>
      <c r="BH175" s="155">
        <f t="shared" si="7"/>
        <v>0</v>
      </c>
      <c r="BI175" s="155">
        <f t="shared" si="8"/>
        <v>0</v>
      </c>
      <c r="BJ175" s="17" t="s">
        <v>77</v>
      </c>
      <c r="BK175" s="155">
        <f t="shared" si="9"/>
        <v>0</v>
      </c>
      <c r="BL175" s="17" t="s">
        <v>227</v>
      </c>
      <c r="BM175" s="154" t="s">
        <v>675</v>
      </c>
    </row>
    <row r="176" spans="1:65" s="2" customFormat="1" ht="24.2" customHeight="1">
      <c r="A176" s="32"/>
      <c r="B176" s="142"/>
      <c r="C176" s="143" t="s">
        <v>268</v>
      </c>
      <c r="D176" s="143" t="s">
        <v>144</v>
      </c>
      <c r="E176" s="144" t="s">
        <v>281</v>
      </c>
      <c r="F176" s="145" t="s">
        <v>282</v>
      </c>
      <c r="G176" s="146" t="s">
        <v>199</v>
      </c>
      <c r="H176" s="147">
        <v>0.28999999999999998</v>
      </c>
      <c r="I176" s="148"/>
      <c r="J176" s="149">
        <f t="shared" si="0"/>
        <v>0</v>
      </c>
      <c r="K176" s="145" t="s">
        <v>148</v>
      </c>
      <c r="L176" s="33"/>
      <c r="M176" s="150" t="s">
        <v>1</v>
      </c>
      <c r="N176" s="151" t="s">
        <v>34</v>
      </c>
      <c r="O176" s="58"/>
      <c r="P176" s="152">
        <f t="shared" si="1"/>
        <v>0</v>
      </c>
      <c r="Q176" s="152">
        <v>0</v>
      </c>
      <c r="R176" s="152">
        <f t="shared" si="2"/>
        <v>0</v>
      </c>
      <c r="S176" s="152">
        <v>0</v>
      </c>
      <c r="T176" s="152">
        <f t="shared" si="3"/>
        <v>0</v>
      </c>
      <c r="U176" s="153" t="s">
        <v>1</v>
      </c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54" t="s">
        <v>227</v>
      </c>
      <c r="AT176" s="154" t="s">
        <v>144</v>
      </c>
      <c r="AU176" s="154" t="s">
        <v>79</v>
      </c>
      <c r="AY176" s="17" t="s">
        <v>141</v>
      </c>
      <c r="BE176" s="155">
        <f t="shared" si="4"/>
        <v>0</v>
      </c>
      <c r="BF176" s="155">
        <f t="shared" si="5"/>
        <v>0</v>
      </c>
      <c r="BG176" s="155">
        <f t="shared" si="6"/>
        <v>0</v>
      </c>
      <c r="BH176" s="155">
        <f t="shared" si="7"/>
        <v>0</v>
      </c>
      <c r="BI176" s="155">
        <f t="shared" si="8"/>
        <v>0</v>
      </c>
      <c r="BJ176" s="17" t="s">
        <v>77</v>
      </c>
      <c r="BK176" s="155">
        <f t="shared" si="9"/>
        <v>0</v>
      </c>
      <c r="BL176" s="17" t="s">
        <v>227</v>
      </c>
      <c r="BM176" s="154" t="s">
        <v>676</v>
      </c>
    </row>
    <row r="177" spans="1:65" s="12" customFormat="1" ht="22.9" customHeight="1">
      <c r="B177" s="129"/>
      <c r="D177" s="130" t="s">
        <v>68</v>
      </c>
      <c r="E177" s="140" t="s">
        <v>284</v>
      </c>
      <c r="F177" s="140" t="s">
        <v>285</v>
      </c>
      <c r="I177" s="132"/>
      <c r="J177" s="141">
        <f>BK177</f>
        <v>0</v>
      </c>
      <c r="L177" s="129"/>
      <c r="M177" s="134"/>
      <c r="N177" s="135"/>
      <c r="O177" s="135"/>
      <c r="P177" s="136">
        <f>SUM(P178:P181)</f>
        <v>0</v>
      </c>
      <c r="Q177" s="135"/>
      <c r="R177" s="136">
        <f>SUM(R178:R181)</f>
        <v>1.9700000000000002E-2</v>
      </c>
      <c r="S177" s="135"/>
      <c r="T177" s="136">
        <f>SUM(T178:T181)</f>
        <v>0</v>
      </c>
      <c r="U177" s="137"/>
      <c r="AR177" s="130" t="s">
        <v>79</v>
      </c>
      <c r="AT177" s="138" t="s">
        <v>68</v>
      </c>
      <c r="AU177" s="138" t="s">
        <v>77</v>
      </c>
      <c r="AY177" s="130" t="s">
        <v>141</v>
      </c>
      <c r="BK177" s="139">
        <f>SUM(BK178:BK181)</f>
        <v>0</v>
      </c>
    </row>
    <row r="178" spans="1:65" s="2" customFormat="1" ht="33" customHeight="1">
      <c r="A178" s="32"/>
      <c r="B178" s="142"/>
      <c r="C178" s="143" t="s">
        <v>272</v>
      </c>
      <c r="D178" s="143" t="s">
        <v>144</v>
      </c>
      <c r="E178" s="144" t="s">
        <v>287</v>
      </c>
      <c r="F178" s="145" t="s">
        <v>288</v>
      </c>
      <c r="G178" s="146" t="s">
        <v>233</v>
      </c>
      <c r="H178" s="147">
        <v>2</v>
      </c>
      <c r="I178" s="148"/>
      <c r="J178" s="149">
        <f>ROUND(I178*H178,2)</f>
        <v>0</v>
      </c>
      <c r="K178" s="145" t="s">
        <v>148</v>
      </c>
      <c r="L178" s="33"/>
      <c r="M178" s="150" t="s">
        <v>1</v>
      </c>
      <c r="N178" s="151" t="s">
        <v>34</v>
      </c>
      <c r="O178" s="58"/>
      <c r="P178" s="152">
        <f>O178*H178</f>
        <v>0</v>
      </c>
      <c r="Q178" s="152">
        <v>9.1999999999999998E-3</v>
      </c>
      <c r="R178" s="152">
        <f>Q178*H178</f>
        <v>1.84E-2</v>
      </c>
      <c r="S178" s="152">
        <v>0</v>
      </c>
      <c r="T178" s="152">
        <f>S178*H178</f>
        <v>0</v>
      </c>
      <c r="U178" s="153" t="s">
        <v>1</v>
      </c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54" t="s">
        <v>227</v>
      </c>
      <c r="AT178" s="154" t="s">
        <v>144</v>
      </c>
      <c r="AU178" s="154" t="s">
        <v>79</v>
      </c>
      <c r="AY178" s="17" t="s">
        <v>141</v>
      </c>
      <c r="BE178" s="155">
        <f>IF(N178="základní",J178,0)</f>
        <v>0</v>
      </c>
      <c r="BF178" s="155">
        <f>IF(N178="snížená",J178,0)</f>
        <v>0</v>
      </c>
      <c r="BG178" s="155">
        <f>IF(N178="zákl. přenesená",J178,0)</f>
        <v>0</v>
      </c>
      <c r="BH178" s="155">
        <f>IF(N178="sníž. přenesená",J178,0)</f>
        <v>0</v>
      </c>
      <c r="BI178" s="155">
        <f>IF(N178="nulová",J178,0)</f>
        <v>0</v>
      </c>
      <c r="BJ178" s="17" t="s">
        <v>77</v>
      </c>
      <c r="BK178" s="155">
        <f>ROUND(I178*H178,2)</f>
        <v>0</v>
      </c>
      <c r="BL178" s="17" t="s">
        <v>227</v>
      </c>
      <c r="BM178" s="154" t="s">
        <v>677</v>
      </c>
    </row>
    <row r="179" spans="1:65" s="2" customFormat="1" ht="16.5" customHeight="1">
      <c r="A179" s="32"/>
      <c r="B179" s="142"/>
      <c r="C179" s="143" t="s">
        <v>276</v>
      </c>
      <c r="D179" s="143" t="s">
        <v>144</v>
      </c>
      <c r="E179" s="144" t="s">
        <v>291</v>
      </c>
      <c r="F179" s="145" t="s">
        <v>292</v>
      </c>
      <c r="G179" s="146" t="s">
        <v>233</v>
      </c>
      <c r="H179" s="147">
        <v>2</v>
      </c>
      <c r="I179" s="148"/>
      <c r="J179" s="149">
        <f>ROUND(I179*H179,2)</f>
        <v>0</v>
      </c>
      <c r="K179" s="145" t="s">
        <v>148</v>
      </c>
      <c r="L179" s="33"/>
      <c r="M179" s="150" t="s">
        <v>1</v>
      </c>
      <c r="N179" s="151" t="s">
        <v>34</v>
      </c>
      <c r="O179" s="58"/>
      <c r="P179" s="152">
        <f>O179*H179</f>
        <v>0</v>
      </c>
      <c r="Q179" s="152">
        <v>1.4999999999999999E-4</v>
      </c>
      <c r="R179" s="152">
        <f>Q179*H179</f>
        <v>2.9999999999999997E-4</v>
      </c>
      <c r="S179" s="152">
        <v>0</v>
      </c>
      <c r="T179" s="152">
        <f>S179*H179</f>
        <v>0</v>
      </c>
      <c r="U179" s="153" t="s">
        <v>1</v>
      </c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154" t="s">
        <v>227</v>
      </c>
      <c r="AT179" s="154" t="s">
        <v>144</v>
      </c>
      <c r="AU179" s="154" t="s">
        <v>79</v>
      </c>
      <c r="AY179" s="17" t="s">
        <v>141</v>
      </c>
      <c r="BE179" s="155">
        <f>IF(N179="základní",J179,0)</f>
        <v>0</v>
      </c>
      <c r="BF179" s="155">
        <f>IF(N179="snížená",J179,0)</f>
        <v>0</v>
      </c>
      <c r="BG179" s="155">
        <f>IF(N179="zákl. přenesená",J179,0)</f>
        <v>0</v>
      </c>
      <c r="BH179" s="155">
        <f>IF(N179="sníž. přenesená",J179,0)</f>
        <v>0</v>
      </c>
      <c r="BI179" s="155">
        <f>IF(N179="nulová",J179,0)</f>
        <v>0</v>
      </c>
      <c r="BJ179" s="17" t="s">
        <v>77</v>
      </c>
      <c r="BK179" s="155">
        <f>ROUND(I179*H179,2)</f>
        <v>0</v>
      </c>
      <c r="BL179" s="17" t="s">
        <v>227</v>
      </c>
      <c r="BM179" s="154" t="s">
        <v>678</v>
      </c>
    </row>
    <row r="180" spans="1:65" s="2" customFormat="1" ht="16.5" customHeight="1">
      <c r="A180" s="32"/>
      <c r="B180" s="142"/>
      <c r="C180" s="143" t="s">
        <v>280</v>
      </c>
      <c r="D180" s="143" t="s">
        <v>144</v>
      </c>
      <c r="E180" s="144" t="s">
        <v>295</v>
      </c>
      <c r="F180" s="145" t="s">
        <v>296</v>
      </c>
      <c r="G180" s="146" t="s">
        <v>233</v>
      </c>
      <c r="H180" s="147">
        <v>2</v>
      </c>
      <c r="I180" s="148"/>
      <c r="J180" s="149">
        <f>ROUND(I180*H180,2)</f>
        <v>0</v>
      </c>
      <c r="K180" s="145" t="s">
        <v>148</v>
      </c>
      <c r="L180" s="33"/>
      <c r="M180" s="150" t="s">
        <v>1</v>
      </c>
      <c r="N180" s="151" t="s">
        <v>34</v>
      </c>
      <c r="O180" s="58"/>
      <c r="P180" s="152">
        <f>O180*H180</f>
        <v>0</v>
      </c>
      <c r="Q180" s="152">
        <v>5.0000000000000001E-4</v>
      </c>
      <c r="R180" s="152">
        <f>Q180*H180</f>
        <v>1E-3</v>
      </c>
      <c r="S180" s="152">
        <v>0</v>
      </c>
      <c r="T180" s="152">
        <f>S180*H180</f>
        <v>0</v>
      </c>
      <c r="U180" s="153" t="s">
        <v>1</v>
      </c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54" t="s">
        <v>227</v>
      </c>
      <c r="AT180" s="154" t="s">
        <v>144</v>
      </c>
      <c r="AU180" s="154" t="s">
        <v>79</v>
      </c>
      <c r="AY180" s="17" t="s">
        <v>141</v>
      </c>
      <c r="BE180" s="155">
        <f>IF(N180="základní",J180,0)</f>
        <v>0</v>
      </c>
      <c r="BF180" s="155">
        <f>IF(N180="snížená",J180,0)</f>
        <v>0</v>
      </c>
      <c r="BG180" s="155">
        <f>IF(N180="zákl. přenesená",J180,0)</f>
        <v>0</v>
      </c>
      <c r="BH180" s="155">
        <f>IF(N180="sníž. přenesená",J180,0)</f>
        <v>0</v>
      </c>
      <c r="BI180" s="155">
        <f>IF(N180="nulová",J180,0)</f>
        <v>0</v>
      </c>
      <c r="BJ180" s="17" t="s">
        <v>77</v>
      </c>
      <c r="BK180" s="155">
        <f>ROUND(I180*H180,2)</f>
        <v>0</v>
      </c>
      <c r="BL180" s="17" t="s">
        <v>227</v>
      </c>
      <c r="BM180" s="154" t="s">
        <v>679</v>
      </c>
    </row>
    <row r="181" spans="1:65" s="2" customFormat="1" ht="24.2" customHeight="1">
      <c r="A181" s="32"/>
      <c r="B181" s="142"/>
      <c r="C181" s="143" t="s">
        <v>286</v>
      </c>
      <c r="D181" s="143" t="s">
        <v>144</v>
      </c>
      <c r="E181" s="144" t="s">
        <v>298</v>
      </c>
      <c r="F181" s="145" t="s">
        <v>299</v>
      </c>
      <c r="G181" s="146" t="s">
        <v>199</v>
      </c>
      <c r="H181" s="147">
        <v>0.02</v>
      </c>
      <c r="I181" s="148"/>
      <c r="J181" s="149">
        <f>ROUND(I181*H181,2)</f>
        <v>0</v>
      </c>
      <c r="K181" s="145" t="s">
        <v>148</v>
      </c>
      <c r="L181" s="33"/>
      <c r="M181" s="150" t="s">
        <v>1</v>
      </c>
      <c r="N181" s="151" t="s">
        <v>34</v>
      </c>
      <c r="O181" s="58"/>
      <c r="P181" s="152">
        <f>O181*H181</f>
        <v>0</v>
      </c>
      <c r="Q181" s="152">
        <v>0</v>
      </c>
      <c r="R181" s="152">
        <f>Q181*H181</f>
        <v>0</v>
      </c>
      <c r="S181" s="152">
        <v>0</v>
      </c>
      <c r="T181" s="152">
        <f>S181*H181</f>
        <v>0</v>
      </c>
      <c r="U181" s="153" t="s">
        <v>1</v>
      </c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154" t="s">
        <v>227</v>
      </c>
      <c r="AT181" s="154" t="s">
        <v>144</v>
      </c>
      <c r="AU181" s="154" t="s">
        <v>79</v>
      </c>
      <c r="AY181" s="17" t="s">
        <v>141</v>
      </c>
      <c r="BE181" s="155">
        <f>IF(N181="základní",J181,0)</f>
        <v>0</v>
      </c>
      <c r="BF181" s="155">
        <f>IF(N181="snížená",J181,0)</f>
        <v>0</v>
      </c>
      <c r="BG181" s="155">
        <f>IF(N181="zákl. přenesená",J181,0)</f>
        <v>0</v>
      </c>
      <c r="BH181" s="155">
        <f>IF(N181="sníž. přenesená",J181,0)</f>
        <v>0</v>
      </c>
      <c r="BI181" s="155">
        <f>IF(N181="nulová",J181,0)</f>
        <v>0</v>
      </c>
      <c r="BJ181" s="17" t="s">
        <v>77</v>
      </c>
      <c r="BK181" s="155">
        <f>ROUND(I181*H181,2)</f>
        <v>0</v>
      </c>
      <c r="BL181" s="17" t="s">
        <v>227</v>
      </c>
      <c r="BM181" s="154" t="s">
        <v>680</v>
      </c>
    </row>
    <row r="182" spans="1:65" s="12" customFormat="1" ht="22.9" customHeight="1">
      <c r="B182" s="129"/>
      <c r="D182" s="130" t="s">
        <v>68</v>
      </c>
      <c r="E182" s="140" t="s">
        <v>301</v>
      </c>
      <c r="F182" s="140" t="s">
        <v>302</v>
      </c>
      <c r="I182" s="132"/>
      <c r="J182" s="141">
        <f>BK182</f>
        <v>0</v>
      </c>
      <c r="L182" s="129"/>
      <c r="M182" s="134"/>
      <c r="N182" s="135"/>
      <c r="O182" s="135"/>
      <c r="P182" s="136">
        <f>P183</f>
        <v>0</v>
      </c>
      <c r="Q182" s="135"/>
      <c r="R182" s="136">
        <f>R183</f>
        <v>0</v>
      </c>
      <c r="S182" s="135"/>
      <c r="T182" s="136">
        <f>T183</f>
        <v>0</v>
      </c>
      <c r="U182" s="137"/>
      <c r="AR182" s="130" t="s">
        <v>79</v>
      </c>
      <c r="AT182" s="138" t="s">
        <v>68</v>
      </c>
      <c r="AU182" s="138" t="s">
        <v>77</v>
      </c>
      <c r="AY182" s="130" t="s">
        <v>141</v>
      </c>
      <c r="BK182" s="139">
        <f>BK183</f>
        <v>0</v>
      </c>
    </row>
    <row r="183" spans="1:65" s="2" customFormat="1" ht="16.5" customHeight="1">
      <c r="A183" s="32"/>
      <c r="B183" s="142"/>
      <c r="C183" s="143" t="s">
        <v>290</v>
      </c>
      <c r="D183" s="143" t="s">
        <v>144</v>
      </c>
      <c r="E183" s="144" t="s">
        <v>304</v>
      </c>
      <c r="F183" s="145" t="s">
        <v>305</v>
      </c>
      <c r="G183" s="146" t="s">
        <v>181</v>
      </c>
      <c r="H183" s="147">
        <v>1</v>
      </c>
      <c r="I183" s="148"/>
      <c r="J183" s="149">
        <f>ROUND(I183*H183,2)</f>
        <v>0</v>
      </c>
      <c r="K183" s="145" t="s">
        <v>1</v>
      </c>
      <c r="L183" s="33"/>
      <c r="M183" s="150" t="s">
        <v>1</v>
      </c>
      <c r="N183" s="151" t="s">
        <v>34</v>
      </c>
      <c r="O183" s="58"/>
      <c r="P183" s="152">
        <f>O183*H183</f>
        <v>0</v>
      </c>
      <c r="Q183" s="152">
        <v>0</v>
      </c>
      <c r="R183" s="152">
        <f>Q183*H183</f>
        <v>0</v>
      </c>
      <c r="S183" s="152">
        <v>0</v>
      </c>
      <c r="T183" s="152">
        <f>S183*H183</f>
        <v>0</v>
      </c>
      <c r="U183" s="153" t="s">
        <v>1</v>
      </c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54" t="s">
        <v>227</v>
      </c>
      <c r="AT183" s="154" t="s">
        <v>144</v>
      </c>
      <c r="AU183" s="154" t="s">
        <v>79</v>
      </c>
      <c r="AY183" s="17" t="s">
        <v>141</v>
      </c>
      <c r="BE183" s="155">
        <f>IF(N183="základní",J183,0)</f>
        <v>0</v>
      </c>
      <c r="BF183" s="155">
        <f>IF(N183="snížená",J183,0)</f>
        <v>0</v>
      </c>
      <c r="BG183" s="155">
        <f>IF(N183="zákl. přenesená",J183,0)</f>
        <v>0</v>
      </c>
      <c r="BH183" s="155">
        <f>IF(N183="sníž. přenesená",J183,0)</f>
        <v>0</v>
      </c>
      <c r="BI183" s="155">
        <f>IF(N183="nulová",J183,0)</f>
        <v>0</v>
      </c>
      <c r="BJ183" s="17" t="s">
        <v>77</v>
      </c>
      <c r="BK183" s="155">
        <f>ROUND(I183*H183,2)</f>
        <v>0</v>
      </c>
      <c r="BL183" s="17" t="s">
        <v>227</v>
      </c>
      <c r="BM183" s="154" t="s">
        <v>681</v>
      </c>
    </row>
    <row r="184" spans="1:65" s="12" customFormat="1" ht="22.9" customHeight="1">
      <c r="B184" s="129"/>
      <c r="D184" s="130" t="s">
        <v>68</v>
      </c>
      <c r="E184" s="140" t="s">
        <v>307</v>
      </c>
      <c r="F184" s="140" t="s">
        <v>308</v>
      </c>
      <c r="I184" s="132"/>
      <c r="J184" s="141">
        <f>BK184</f>
        <v>0</v>
      </c>
      <c r="L184" s="129"/>
      <c r="M184" s="134"/>
      <c r="N184" s="135"/>
      <c r="O184" s="135"/>
      <c r="P184" s="136">
        <f>SUM(P185:P187)</f>
        <v>0</v>
      </c>
      <c r="Q184" s="135"/>
      <c r="R184" s="136">
        <f>SUM(R185:R187)</f>
        <v>9.6300000000000011E-2</v>
      </c>
      <c r="S184" s="135"/>
      <c r="T184" s="136">
        <f>SUM(T185:T187)</f>
        <v>7.5900000000000009E-2</v>
      </c>
      <c r="U184" s="137"/>
      <c r="AR184" s="130" t="s">
        <v>79</v>
      </c>
      <c r="AT184" s="138" t="s">
        <v>68</v>
      </c>
      <c r="AU184" s="138" t="s">
        <v>77</v>
      </c>
      <c r="AY184" s="130" t="s">
        <v>141</v>
      </c>
      <c r="BK184" s="139">
        <f>SUM(BK185:BK187)</f>
        <v>0</v>
      </c>
    </row>
    <row r="185" spans="1:65" s="2" customFormat="1" ht="24.2" customHeight="1">
      <c r="A185" s="32"/>
      <c r="B185" s="142"/>
      <c r="C185" s="143" t="s">
        <v>294</v>
      </c>
      <c r="D185" s="143" t="s">
        <v>144</v>
      </c>
      <c r="E185" s="144" t="s">
        <v>310</v>
      </c>
      <c r="F185" s="145" t="s">
        <v>311</v>
      </c>
      <c r="G185" s="146" t="s">
        <v>170</v>
      </c>
      <c r="H185" s="147">
        <v>15</v>
      </c>
      <c r="I185" s="148"/>
      <c r="J185" s="149">
        <f>ROUND(I185*H185,2)</f>
        <v>0</v>
      </c>
      <c r="K185" s="145" t="s">
        <v>1</v>
      </c>
      <c r="L185" s="33"/>
      <c r="M185" s="150" t="s">
        <v>1</v>
      </c>
      <c r="N185" s="151" t="s">
        <v>34</v>
      </c>
      <c r="O185" s="58"/>
      <c r="P185" s="152">
        <f>O185*H185</f>
        <v>0</v>
      </c>
      <c r="Q185" s="152">
        <v>6.4200000000000004E-3</v>
      </c>
      <c r="R185" s="152">
        <f>Q185*H185</f>
        <v>9.6300000000000011E-2</v>
      </c>
      <c r="S185" s="152">
        <v>5.0600000000000003E-3</v>
      </c>
      <c r="T185" s="152">
        <f>S185*H185</f>
        <v>7.5900000000000009E-2</v>
      </c>
      <c r="U185" s="153" t="s">
        <v>1</v>
      </c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54" t="s">
        <v>227</v>
      </c>
      <c r="AT185" s="154" t="s">
        <v>144</v>
      </c>
      <c r="AU185" s="154" t="s">
        <v>79</v>
      </c>
      <c r="AY185" s="17" t="s">
        <v>141</v>
      </c>
      <c r="BE185" s="155">
        <f>IF(N185="základní",J185,0)</f>
        <v>0</v>
      </c>
      <c r="BF185" s="155">
        <f>IF(N185="snížená",J185,0)</f>
        <v>0</v>
      </c>
      <c r="BG185" s="155">
        <f>IF(N185="zákl. přenesená",J185,0)</f>
        <v>0</v>
      </c>
      <c r="BH185" s="155">
        <f>IF(N185="sníž. přenesená",J185,0)</f>
        <v>0</v>
      </c>
      <c r="BI185" s="155">
        <f>IF(N185="nulová",J185,0)</f>
        <v>0</v>
      </c>
      <c r="BJ185" s="17" t="s">
        <v>77</v>
      </c>
      <c r="BK185" s="155">
        <f>ROUND(I185*H185,2)</f>
        <v>0</v>
      </c>
      <c r="BL185" s="17" t="s">
        <v>227</v>
      </c>
      <c r="BM185" s="154" t="s">
        <v>682</v>
      </c>
    </row>
    <row r="186" spans="1:65" s="13" customFormat="1" ht="22.5">
      <c r="B186" s="156"/>
      <c r="D186" s="157" t="s">
        <v>151</v>
      </c>
      <c r="E186" s="158" t="s">
        <v>1</v>
      </c>
      <c r="F186" s="159" t="s">
        <v>313</v>
      </c>
      <c r="H186" s="158" t="s">
        <v>1</v>
      </c>
      <c r="I186" s="160"/>
      <c r="L186" s="156"/>
      <c r="M186" s="161"/>
      <c r="N186" s="162"/>
      <c r="O186" s="162"/>
      <c r="P186" s="162"/>
      <c r="Q186" s="162"/>
      <c r="R186" s="162"/>
      <c r="S186" s="162"/>
      <c r="T186" s="162"/>
      <c r="U186" s="163"/>
      <c r="AT186" s="158" t="s">
        <v>151</v>
      </c>
      <c r="AU186" s="158" t="s">
        <v>79</v>
      </c>
      <c r="AV186" s="13" t="s">
        <v>77</v>
      </c>
      <c r="AW186" s="13" t="s">
        <v>26</v>
      </c>
      <c r="AX186" s="13" t="s">
        <v>69</v>
      </c>
      <c r="AY186" s="158" t="s">
        <v>141</v>
      </c>
    </row>
    <row r="187" spans="1:65" s="14" customFormat="1">
      <c r="B187" s="164"/>
      <c r="D187" s="157" t="s">
        <v>151</v>
      </c>
      <c r="E187" s="165" t="s">
        <v>1</v>
      </c>
      <c r="F187" s="166" t="s">
        <v>314</v>
      </c>
      <c r="H187" s="167">
        <v>15</v>
      </c>
      <c r="I187" s="168"/>
      <c r="L187" s="164"/>
      <c r="M187" s="169"/>
      <c r="N187" s="170"/>
      <c r="O187" s="170"/>
      <c r="P187" s="170"/>
      <c r="Q187" s="170"/>
      <c r="R187" s="170"/>
      <c r="S187" s="170"/>
      <c r="T187" s="170"/>
      <c r="U187" s="171"/>
      <c r="AT187" s="165" t="s">
        <v>151</v>
      </c>
      <c r="AU187" s="165" t="s">
        <v>79</v>
      </c>
      <c r="AV187" s="14" t="s">
        <v>79</v>
      </c>
      <c r="AW187" s="14" t="s">
        <v>26</v>
      </c>
      <c r="AX187" s="14" t="s">
        <v>77</v>
      </c>
      <c r="AY187" s="165" t="s">
        <v>141</v>
      </c>
    </row>
    <row r="188" spans="1:65" s="12" customFormat="1" ht="22.9" customHeight="1">
      <c r="B188" s="129"/>
      <c r="D188" s="130" t="s">
        <v>68</v>
      </c>
      <c r="E188" s="140" t="s">
        <v>315</v>
      </c>
      <c r="F188" s="140" t="s">
        <v>316</v>
      </c>
      <c r="I188" s="132"/>
      <c r="J188" s="141">
        <f>BK188</f>
        <v>0</v>
      </c>
      <c r="L188" s="129"/>
      <c r="M188" s="134"/>
      <c r="N188" s="135"/>
      <c r="O188" s="135"/>
      <c r="P188" s="136">
        <f>SUM(P189:P198)</f>
        <v>0</v>
      </c>
      <c r="Q188" s="135"/>
      <c r="R188" s="136">
        <f>SUM(R189:R198)</f>
        <v>0.53067949999999997</v>
      </c>
      <c r="S188" s="135"/>
      <c r="T188" s="136">
        <f>SUM(T189:T198)</f>
        <v>0</v>
      </c>
      <c r="U188" s="137"/>
      <c r="AR188" s="130" t="s">
        <v>79</v>
      </c>
      <c r="AT188" s="138" t="s">
        <v>68</v>
      </c>
      <c r="AU188" s="138" t="s">
        <v>77</v>
      </c>
      <c r="AY188" s="130" t="s">
        <v>141</v>
      </c>
      <c r="BK188" s="139">
        <f>SUM(BK189:BK198)</f>
        <v>0</v>
      </c>
    </row>
    <row r="189" spans="1:65" s="2" customFormat="1" ht="16.5" customHeight="1">
      <c r="A189" s="32"/>
      <c r="B189" s="142"/>
      <c r="C189" s="143" t="s">
        <v>239</v>
      </c>
      <c r="D189" s="143" t="s">
        <v>144</v>
      </c>
      <c r="E189" s="144" t="s">
        <v>318</v>
      </c>
      <c r="F189" s="145" t="s">
        <v>319</v>
      </c>
      <c r="G189" s="146" t="s">
        <v>147</v>
      </c>
      <c r="H189" s="147">
        <v>15.35</v>
      </c>
      <c r="I189" s="148"/>
      <c r="J189" s="149">
        <f>ROUND(I189*H189,2)</f>
        <v>0</v>
      </c>
      <c r="K189" s="145" t="s">
        <v>148</v>
      </c>
      <c r="L189" s="33"/>
      <c r="M189" s="150" t="s">
        <v>1</v>
      </c>
      <c r="N189" s="151" t="s">
        <v>34</v>
      </c>
      <c r="O189" s="58"/>
      <c r="P189" s="152">
        <f>O189*H189</f>
        <v>0</v>
      </c>
      <c r="Q189" s="152">
        <v>0</v>
      </c>
      <c r="R189" s="152">
        <f>Q189*H189</f>
        <v>0</v>
      </c>
      <c r="S189" s="152">
        <v>0</v>
      </c>
      <c r="T189" s="152">
        <f>S189*H189</f>
        <v>0</v>
      </c>
      <c r="U189" s="153" t="s">
        <v>1</v>
      </c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154" t="s">
        <v>227</v>
      </c>
      <c r="AT189" s="154" t="s">
        <v>144</v>
      </c>
      <c r="AU189" s="154" t="s">
        <v>79</v>
      </c>
      <c r="AY189" s="17" t="s">
        <v>141</v>
      </c>
      <c r="BE189" s="155">
        <f>IF(N189="základní",J189,0)</f>
        <v>0</v>
      </c>
      <c r="BF189" s="155">
        <f>IF(N189="snížená",J189,0)</f>
        <v>0</v>
      </c>
      <c r="BG189" s="155">
        <f>IF(N189="zákl. přenesená",J189,0)</f>
        <v>0</v>
      </c>
      <c r="BH189" s="155">
        <f>IF(N189="sníž. přenesená",J189,0)</f>
        <v>0</v>
      </c>
      <c r="BI189" s="155">
        <f>IF(N189="nulová",J189,0)</f>
        <v>0</v>
      </c>
      <c r="BJ189" s="17" t="s">
        <v>77</v>
      </c>
      <c r="BK189" s="155">
        <f>ROUND(I189*H189,2)</f>
        <v>0</v>
      </c>
      <c r="BL189" s="17" t="s">
        <v>227</v>
      </c>
      <c r="BM189" s="154" t="s">
        <v>683</v>
      </c>
    </row>
    <row r="190" spans="1:65" s="2" customFormat="1" ht="16.5" customHeight="1">
      <c r="A190" s="32"/>
      <c r="B190" s="142"/>
      <c r="C190" s="143" t="s">
        <v>303</v>
      </c>
      <c r="D190" s="143" t="s">
        <v>144</v>
      </c>
      <c r="E190" s="144" t="s">
        <v>322</v>
      </c>
      <c r="F190" s="145" t="s">
        <v>323</v>
      </c>
      <c r="G190" s="146" t="s">
        <v>147</v>
      </c>
      <c r="H190" s="147">
        <v>15.35</v>
      </c>
      <c r="I190" s="148"/>
      <c r="J190" s="149">
        <f>ROUND(I190*H190,2)</f>
        <v>0</v>
      </c>
      <c r="K190" s="145" t="s">
        <v>148</v>
      </c>
      <c r="L190" s="33"/>
      <c r="M190" s="150" t="s">
        <v>1</v>
      </c>
      <c r="N190" s="151" t="s">
        <v>34</v>
      </c>
      <c r="O190" s="58"/>
      <c r="P190" s="152">
        <f>O190*H190</f>
        <v>0</v>
      </c>
      <c r="Q190" s="152">
        <v>2.9999999999999997E-4</v>
      </c>
      <c r="R190" s="152">
        <f>Q190*H190</f>
        <v>4.6049999999999997E-3</v>
      </c>
      <c r="S190" s="152">
        <v>0</v>
      </c>
      <c r="T190" s="152">
        <f>S190*H190</f>
        <v>0</v>
      </c>
      <c r="U190" s="153" t="s">
        <v>1</v>
      </c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154" t="s">
        <v>227</v>
      </c>
      <c r="AT190" s="154" t="s">
        <v>144</v>
      </c>
      <c r="AU190" s="154" t="s">
        <v>79</v>
      </c>
      <c r="AY190" s="17" t="s">
        <v>141</v>
      </c>
      <c r="BE190" s="155">
        <f>IF(N190="základní",J190,0)</f>
        <v>0</v>
      </c>
      <c r="BF190" s="155">
        <f>IF(N190="snížená",J190,0)</f>
        <v>0</v>
      </c>
      <c r="BG190" s="155">
        <f>IF(N190="zákl. přenesená",J190,0)</f>
        <v>0</v>
      </c>
      <c r="BH190" s="155">
        <f>IF(N190="sníž. přenesená",J190,0)</f>
        <v>0</v>
      </c>
      <c r="BI190" s="155">
        <f>IF(N190="nulová",J190,0)</f>
        <v>0</v>
      </c>
      <c r="BJ190" s="17" t="s">
        <v>77</v>
      </c>
      <c r="BK190" s="155">
        <f>ROUND(I190*H190,2)</f>
        <v>0</v>
      </c>
      <c r="BL190" s="17" t="s">
        <v>227</v>
      </c>
      <c r="BM190" s="154" t="s">
        <v>684</v>
      </c>
    </row>
    <row r="191" spans="1:65" s="2" customFormat="1" ht="21.75" customHeight="1">
      <c r="A191" s="32"/>
      <c r="B191" s="142"/>
      <c r="C191" s="143" t="s">
        <v>309</v>
      </c>
      <c r="D191" s="143" t="s">
        <v>144</v>
      </c>
      <c r="E191" s="144" t="s">
        <v>326</v>
      </c>
      <c r="F191" s="145" t="s">
        <v>327</v>
      </c>
      <c r="G191" s="146" t="s">
        <v>147</v>
      </c>
      <c r="H191" s="147">
        <v>15.35</v>
      </c>
      <c r="I191" s="148"/>
      <c r="J191" s="149">
        <f>ROUND(I191*H191,2)</f>
        <v>0</v>
      </c>
      <c r="K191" s="145" t="s">
        <v>148</v>
      </c>
      <c r="L191" s="33"/>
      <c r="M191" s="150" t="s">
        <v>1</v>
      </c>
      <c r="N191" s="151" t="s">
        <v>34</v>
      </c>
      <c r="O191" s="58"/>
      <c r="P191" s="152">
        <f>O191*H191</f>
        <v>0</v>
      </c>
      <c r="Q191" s="152">
        <v>4.5500000000000002E-3</v>
      </c>
      <c r="R191" s="152">
        <f>Q191*H191</f>
        <v>6.9842500000000002E-2</v>
      </c>
      <c r="S191" s="152">
        <v>0</v>
      </c>
      <c r="T191" s="152">
        <f>S191*H191</f>
        <v>0</v>
      </c>
      <c r="U191" s="153" t="s">
        <v>1</v>
      </c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154" t="s">
        <v>227</v>
      </c>
      <c r="AT191" s="154" t="s">
        <v>144</v>
      </c>
      <c r="AU191" s="154" t="s">
        <v>79</v>
      </c>
      <c r="AY191" s="17" t="s">
        <v>141</v>
      </c>
      <c r="BE191" s="155">
        <f>IF(N191="základní",J191,0)</f>
        <v>0</v>
      </c>
      <c r="BF191" s="155">
        <f>IF(N191="snížená",J191,0)</f>
        <v>0</v>
      </c>
      <c r="BG191" s="155">
        <f>IF(N191="zákl. přenesená",J191,0)</f>
        <v>0</v>
      </c>
      <c r="BH191" s="155">
        <f>IF(N191="sníž. přenesená",J191,0)</f>
        <v>0</v>
      </c>
      <c r="BI191" s="155">
        <f>IF(N191="nulová",J191,0)</f>
        <v>0</v>
      </c>
      <c r="BJ191" s="17" t="s">
        <v>77</v>
      </c>
      <c r="BK191" s="155">
        <f>ROUND(I191*H191,2)</f>
        <v>0</v>
      </c>
      <c r="BL191" s="17" t="s">
        <v>227</v>
      </c>
      <c r="BM191" s="154" t="s">
        <v>685</v>
      </c>
    </row>
    <row r="192" spans="1:65" s="2" customFormat="1" ht="37.9" customHeight="1">
      <c r="A192" s="32"/>
      <c r="B192" s="142"/>
      <c r="C192" s="143" t="s">
        <v>317</v>
      </c>
      <c r="D192" s="143" t="s">
        <v>144</v>
      </c>
      <c r="E192" s="144" t="s">
        <v>330</v>
      </c>
      <c r="F192" s="145" t="s">
        <v>331</v>
      </c>
      <c r="G192" s="146" t="s">
        <v>147</v>
      </c>
      <c r="H192" s="147">
        <v>15.35</v>
      </c>
      <c r="I192" s="148"/>
      <c r="J192" s="149">
        <f>ROUND(I192*H192,2)</f>
        <v>0</v>
      </c>
      <c r="K192" s="145" t="s">
        <v>148</v>
      </c>
      <c r="L192" s="33"/>
      <c r="M192" s="150" t="s">
        <v>1</v>
      </c>
      <c r="N192" s="151" t="s">
        <v>34</v>
      </c>
      <c r="O192" s="58"/>
      <c r="P192" s="152">
        <f>O192*H192</f>
        <v>0</v>
      </c>
      <c r="Q192" s="152">
        <v>8.2199999999999999E-3</v>
      </c>
      <c r="R192" s="152">
        <f>Q192*H192</f>
        <v>0.12617699999999998</v>
      </c>
      <c r="S192" s="152">
        <v>0</v>
      </c>
      <c r="T192" s="152">
        <f>S192*H192</f>
        <v>0</v>
      </c>
      <c r="U192" s="153" t="s">
        <v>1</v>
      </c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154" t="s">
        <v>227</v>
      </c>
      <c r="AT192" s="154" t="s">
        <v>144</v>
      </c>
      <c r="AU192" s="154" t="s">
        <v>79</v>
      </c>
      <c r="AY192" s="17" t="s">
        <v>141</v>
      </c>
      <c r="BE192" s="155">
        <f>IF(N192="základní",J192,0)</f>
        <v>0</v>
      </c>
      <c r="BF192" s="155">
        <f>IF(N192="snížená",J192,0)</f>
        <v>0</v>
      </c>
      <c r="BG192" s="155">
        <f>IF(N192="zákl. přenesená",J192,0)</f>
        <v>0</v>
      </c>
      <c r="BH192" s="155">
        <f>IF(N192="sníž. přenesená",J192,0)</f>
        <v>0</v>
      </c>
      <c r="BI192" s="155">
        <f>IF(N192="nulová",J192,0)</f>
        <v>0</v>
      </c>
      <c r="BJ192" s="17" t="s">
        <v>77</v>
      </c>
      <c r="BK192" s="155">
        <f>ROUND(I192*H192,2)</f>
        <v>0</v>
      </c>
      <c r="BL192" s="17" t="s">
        <v>227</v>
      </c>
      <c r="BM192" s="154" t="s">
        <v>686</v>
      </c>
    </row>
    <row r="193" spans="1:65" s="14" customFormat="1">
      <c r="B193" s="164"/>
      <c r="D193" s="157" t="s">
        <v>151</v>
      </c>
      <c r="E193" s="165" t="s">
        <v>1</v>
      </c>
      <c r="F193" s="166" t="s">
        <v>657</v>
      </c>
      <c r="H193" s="167">
        <v>15.35</v>
      </c>
      <c r="I193" s="168"/>
      <c r="L193" s="164"/>
      <c r="M193" s="169"/>
      <c r="N193" s="170"/>
      <c r="O193" s="170"/>
      <c r="P193" s="170"/>
      <c r="Q193" s="170"/>
      <c r="R193" s="170"/>
      <c r="S193" s="170"/>
      <c r="T193" s="170"/>
      <c r="U193" s="171"/>
      <c r="AT193" s="165" t="s">
        <v>151</v>
      </c>
      <c r="AU193" s="165" t="s">
        <v>79</v>
      </c>
      <c r="AV193" s="14" t="s">
        <v>79</v>
      </c>
      <c r="AW193" s="14" t="s">
        <v>26</v>
      </c>
      <c r="AX193" s="14" t="s">
        <v>77</v>
      </c>
      <c r="AY193" s="165" t="s">
        <v>141</v>
      </c>
    </row>
    <row r="194" spans="1:65" s="2" customFormat="1" ht="33" customHeight="1">
      <c r="A194" s="32"/>
      <c r="B194" s="142"/>
      <c r="C194" s="172" t="s">
        <v>321</v>
      </c>
      <c r="D194" s="172" t="s">
        <v>172</v>
      </c>
      <c r="E194" s="173" t="s">
        <v>334</v>
      </c>
      <c r="F194" s="174" t="s">
        <v>335</v>
      </c>
      <c r="G194" s="175" t="s">
        <v>147</v>
      </c>
      <c r="H194" s="176">
        <v>16.885000000000002</v>
      </c>
      <c r="I194" s="177"/>
      <c r="J194" s="178">
        <f>ROUND(I194*H194,2)</f>
        <v>0</v>
      </c>
      <c r="K194" s="174" t="s">
        <v>148</v>
      </c>
      <c r="L194" s="179"/>
      <c r="M194" s="180" t="s">
        <v>1</v>
      </c>
      <c r="N194" s="181" t="s">
        <v>34</v>
      </c>
      <c r="O194" s="58"/>
      <c r="P194" s="152">
        <f>O194*H194</f>
        <v>0</v>
      </c>
      <c r="Q194" s="152">
        <v>1.95E-2</v>
      </c>
      <c r="R194" s="152">
        <f>Q194*H194</f>
        <v>0.32925750000000004</v>
      </c>
      <c r="S194" s="152">
        <v>0</v>
      </c>
      <c r="T194" s="152">
        <f>S194*H194</f>
        <v>0</v>
      </c>
      <c r="U194" s="153" t="s">
        <v>1</v>
      </c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154" t="s">
        <v>239</v>
      </c>
      <c r="AT194" s="154" t="s">
        <v>172</v>
      </c>
      <c r="AU194" s="154" t="s">
        <v>79</v>
      </c>
      <c r="AY194" s="17" t="s">
        <v>141</v>
      </c>
      <c r="BE194" s="155">
        <f>IF(N194="základní",J194,0)</f>
        <v>0</v>
      </c>
      <c r="BF194" s="155">
        <f>IF(N194="snížená",J194,0)</f>
        <v>0</v>
      </c>
      <c r="BG194" s="155">
        <f>IF(N194="zákl. přenesená",J194,0)</f>
        <v>0</v>
      </c>
      <c r="BH194" s="155">
        <f>IF(N194="sníž. přenesená",J194,0)</f>
        <v>0</v>
      </c>
      <c r="BI194" s="155">
        <f>IF(N194="nulová",J194,0)</f>
        <v>0</v>
      </c>
      <c r="BJ194" s="17" t="s">
        <v>77</v>
      </c>
      <c r="BK194" s="155">
        <f>ROUND(I194*H194,2)</f>
        <v>0</v>
      </c>
      <c r="BL194" s="17" t="s">
        <v>227</v>
      </c>
      <c r="BM194" s="154" t="s">
        <v>687</v>
      </c>
    </row>
    <row r="195" spans="1:65" s="14" customFormat="1">
      <c r="B195" s="164"/>
      <c r="D195" s="157" t="s">
        <v>151</v>
      </c>
      <c r="F195" s="166" t="s">
        <v>688</v>
      </c>
      <c r="H195" s="167">
        <v>16.885000000000002</v>
      </c>
      <c r="I195" s="168"/>
      <c r="L195" s="164"/>
      <c r="M195" s="169"/>
      <c r="N195" s="170"/>
      <c r="O195" s="170"/>
      <c r="P195" s="170"/>
      <c r="Q195" s="170"/>
      <c r="R195" s="170"/>
      <c r="S195" s="170"/>
      <c r="T195" s="170"/>
      <c r="U195" s="171"/>
      <c r="AT195" s="165" t="s">
        <v>151</v>
      </c>
      <c r="AU195" s="165" t="s">
        <v>79</v>
      </c>
      <c r="AV195" s="14" t="s">
        <v>79</v>
      </c>
      <c r="AW195" s="14" t="s">
        <v>3</v>
      </c>
      <c r="AX195" s="14" t="s">
        <v>77</v>
      </c>
      <c r="AY195" s="165" t="s">
        <v>141</v>
      </c>
    </row>
    <row r="196" spans="1:65" s="2" customFormat="1" ht="16.5" customHeight="1">
      <c r="A196" s="32"/>
      <c r="B196" s="142"/>
      <c r="C196" s="143" t="s">
        <v>325</v>
      </c>
      <c r="D196" s="143" t="s">
        <v>144</v>
      </c>
      <c r="E196" s="144" t="s">
        <v>339</v>
      </c>
      <c r="F196" s="145" t="s">
        <v>340</v>
      </c>
      <c r="G196" s="146" t="s">
        <v>181</v>
      </c>
      <c r="H196" s="147">
        <v>1</v>
      </c>
      <c r="I196" s="148"/>
      <c r="J196" s="149">
        <f>ROUND(I196*H196,2)</f>
        <v>0</v>
      </c>
      <c r="K196" s="145" t="s">
        <v>1</v>
      </c>
      <c r="L196" s="33"/>
      <c r="M196" s="150" t="s">
        <v>1</v>
      </c>
      <c r="N196" s="151" t="s">
        <v>34</v>
      </c>
      <c r="O196" s="58"/>
      <c r="P196" s="152">
        <f>O196*H196</f>
        <v>0</v>
      </c>
      <c r="Q196" s="152">
        <v>3.0000000000000001E-5</v>
      </c>
      <c r="R196" s="152">
        <f>Q196*H196</f>
        <v>3.0000000000000001E-5</v>
      </c>
      <c r="S196" s="152">
        <v>0</v>
      </c>
      <c r="T196" s="152">
        <f>S196*H196</f>
        <v>0</v>
      </c>
      <c r="U196" s="153" t="s">
        <v>1</v>
      </c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154" t="s">
        <v>227</v>
      </c>
      <c r="AT196" s="154" t="s">
        <v>144</v>
      </c>
      <c r="AU196" s="154" t="s">
        <v>79</v>
      </c>
      <c r="AY196" s="17" t="s">
        <v>141</v>
      </c>
      <c r="BE196" s="155">
        <f>IF(N196="základní",J196,0)</f>
        <v>0</v>
      </c>
      <c r="BF196" s="155">
        <f>IF(N196="snížená",J196,0)</f>
        <v>0</v>
      </c>
      <c r="BG196" s="155">
        <f>IF(N196="zákl. přenesená",J196,0)</f>
        <v>0</v>
      </c>
      <c r="BH196" s="155">
        <f>IF(N196="sníž. přenesená",J196,0)</f>
        <v>0</v>
      </c>
      <c r="BI196" s="155">
        <f>IF(N196="nulová",J196,0)</f>
        <v>0</v>
      </c>
      <c r="BJ196" s="17" t="s">
        <v>77</v>
      </c>
      <c r="BK196" s="155">
        <f>ROUND(I196*H196,2)</f>
        <v>0</v>
      </c>
      <c r="BL196" s="17" t="s">
        <v>227</v>
      </c>
      <c r="BM196" s="154" t="s">
        <v>689</v>
      </c>
    </row>
    <row r="197" spans="1:65" s="2" customFormat="1" ht="24.2" customHeight="1">
      <c r="A197" s="32"/>
      <c r="B197" s="142"/>
      <c r="C197" s="143" t="s">
        <v>329</v>
      </c>
      <c r="D197" s="143" t="s">
        <v>144</v>
      </c>
      <c r="E197" s="144" t="s">
        <v>343</v>
      </c>
      <c r="F197" s="145" t="s">
        <v>344</v>
      </c>
      <c r="G197" s="146" t="s">
        <v>147</v>
      </c>
      <c r="H197" s="147">
        <v>15.35</v>
      </c>
      <c r="I197" s="148"/>
      <c r="J197" s="149">
        <f>ROUND(I197*H197,2)</f>
        <v>0</v>
      </c>
      <c r="K197" s="145" t="s">
        <v>148</v>
      </c>
      <c r="L197" s="33"/>
      <c r="M197" s="150" t="s">
        <v>1</v>
      </c>
      <c r="N197" s="151" t="s">
        <v>34</v>
      </c>
      <c r="O197" s="58"/>
      <c r="P197" s="152">
        <f>O197*H197</f>
        <v>0</v>
      </c>
      <c r="Q197" s="152">
        <v>5.0000000000000002E-5</v>
      </c>
      <c r="R197" s="152">
        <f>Q197*H197</f>
        <v>7.6750000000000006E-4</v>
      </c>
      <c r="S197" s="152">
        <v>0</v>
      </c>
      <c r="T197" s="152">
        <f>S197*H197</f>
        <v>0</v>
      </c>
      <c r="U197" s="153" t="s">
        <v>1</v>
      </c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154" t="s">
        <v>227</v>
      </c>
      <c r="AT197" s="154" t="s">
        <v>144</v>
      </c>
      <c r="AU197" s="154" t="s">
        <v>79</v>
      </c>
      <c r="AY197" s="17" t="s">
        <v>141</v>
      </c>
      <c r="BE197" s="155">
        <f>IF(N197="základní",J197,0)</f>
        <v>0</v>
      </c>
      <c r="BF197" s="155">
        <f>IF(N197="snížená",J197,0)</f>
        <v>0</v>
      </c>
      <c r="BG197" s="155">
        <f>IF(N197="zákl. přenesená",J197,0)</f>
        <v>0</v>
      </c>
      <c r="BH197" s="155">
        <f>IF(N197="sníž. přenesená",J197,0)</f>
        <v>0</v>
      </c>
      <c r="BI197" s="155">
        <f>IF(N197="nulová",J197,0)</f>
        <v>0</v>
      </c>
      <c r="BJ197" s="17" t="s">
        <v>77</v>
      </c>
      <c r="BK197" s="155">
        <f>ROUND(I197*H197,2)</f>
        <v>0</v>
      </c>
      <c r="BL197" s="17" t="s">
        <v>227</v>
      </c>
      <c r="BM197" s="154" t="s">
        <v>690</v>
      </c>
    </row>
    <row r="198" spans="1:65" s="2" customFormat="1" ht="24.2" customHeight="1">
      <c r="A198" s="32"/>
      <c r="B198" s="142"/>
      <c r="C198" s="143" t="s">
        <v>333</v>
      </c>
      <c r="D198" s="143" t="s">
        <v>144</v>
      </c>
      <c r="E198" s="144" t="s">
        <v>347</v>
      </c>
      <c r="F198" s="145" t="s">
        <v>348</v>
      </c>
      <c r="G198" s="146" t="s">
        <v>349</v>
      </c>
      <c r="H198" s="182"/>
      <c r="I198" s="148"/>
      <c r="J198" s="149">
        <f>ROUND(I198*H198,2)</f>
        <v>0</v>
      </c>
      <c r="K198" s="145" t="s">
        <v>148</v>
      </c>
      <c r="L198" s="33"/>
      <c r="M198" s="150" t="s">
        <v>1</v>
      </c>
      <c r="N198" s="151" t="s">
        <v>34</v>
      </c>
      <c r="O198" s="58"/>
      <c r="P198" s="152">
        <f>O198*H198</f>
        <v>0</v>
      </c>
      <c r="Q198" s="152">
        <v>0</v>
      </c>
      <c r="R198" s="152">
        <f>Q198*H198</f>
        <v>0</v>
      </c>
      <c r="S198" s="152">
        <v>0</v>
      </c>
      <c r="T198" s="152">
        <f>S198*H198</f>
        <v>0</v>
      </c>
      <c r="U198" s="153" t="s">
        <v>1</v>
      </c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154" t="s">
        <v>227</v>
      </c>
      <c r="AT198" s="154" t="s">
        <v>144</v>
      </c>
      <c r="AU198" s="154" t="s">
        <v>79</v>
      </c>
      <c r="AY198" s="17" t="s">
        <v>141</v>
      </c>
      <c r="BE198" s="155">
        <f>IF(N198="základní",J198,0)</f>
        <v>0</v>
      </c>
      <c r="BF198" s="155">
        <f>IF(N198="snížená",J198,0)</f>
        <v>0</v>
      </c>
      <c r="BG198" s="155">
        <f>IF(N198="zákl. přenesená",J198,0)</f>
        <v>0</v>
      </c>
      <c r="BH198" s="155">
        <f>IF(N198="sníž. přenesená",J198,0)</f>
        <v>0</v>
      </c>
      <c r="BI198" s="155">
        <f>IF(N198="nulová",J198,0)</f>
        <v>0</v>
      </c>
      <c r="BJ198" s="17" t="s">
        <v>77</v>
      </c>
      <c r="BK198" s="155">
        <f>ROUND(I198*H198,2)</f>
        <v>0</v>
      </c>
      <c r="BL198" s="17" t="s">
        <v>227</v>
      </c>
      <c r="BM198" s="154" t="s">
        <v>691</v>
      </c>
    </row>
    <row r="199" spans="1:65" s="12" customFormat="1" ht="22.9" customHeight="1">
      <c r="B199" s="129"/>
      <c r="D199" s="130" t="s">
        <v>68</v>
      </c>
      <c r="E199" s="140" t="s">
        <v>351</v>
      </c>
      <c r="F199" s="140" t="s">
        <v>352</v>
      </c>
      <c r="I199" s="132"/>
      <c r="J199" s="141">
        <f>BK199</f>
        <v>0</v>
      </c>
      <c r="L199" s="129"/>
      <c r="M199" s="134"/>
      <c r="N199" s="135"/>
      <c r="O199" s="135"/>
      <c r="P199" s="136">
        <f>SUM(P200:P213)</f>
        <v>0</v>
      </c>
      <c r="Q199" s="135"/>
      <c r="R199" s="136">
        <f>SUM(R200:R213)</f>
        <v>1.1675729000000004</v>
      </c>
      <c r="S199" s="135"/>
      <c r="T199" s="136">
        <f>SUM(T200:T213)</f>
        <v>0</v>
      </c>
      <c r="U199" s="137"/>
      <c r="AR199" s="130" t="s">
        <v>79</v>
      </c>
      <c r="AT199" s="138" t="s">
        <v>68</v>
      </c>
      <c r="AU199" s="138" t="s">
        <v>77</v>
      </c>
      <c r="AY199" s="130" t="s">
        <v>141</v>
      </c>
      <c r="BK199" s="139">
        <f>SUM(BK200:BK213)</f>
        <v>0</v>
      </c>
    </row>
    <row r="200" spans="1:65" s="2" customFormat="1" ht="16.5" customHeight="1">
      <c r="A200" s="32"/>
      <c r="B200" s="142"/>
      <c r="C200" s="143" t="s">
        <v>338</v>
      </c>
      <c r="D200" s="143" t="s">
        <v>144</v>
      </c>
      <c r="E200" s="144" t="s">
        <v>354</v>
      </c>
      <c r="F200" s="145" t="s">
        <v>355</v>
      </c>
      <c r="G200" s="146" t="s">
        <v>147</v>
      </c>
      <c r="H200" s="147">
        <v>47.63</v>
      </c>
      <c r="I200" s="148"/>
      <c r="J200" s="149">
        <f>ROUND(I200*H200,2)</f>
        <v>0</v>
      </c>
      <c r="K200" s="145" t="s">
        <v>148</v>
      </c>
      <c r="L200" s="33"/>
      <c r="M200" s="150" t="s">
        <v>1</v>
      </c>
      <c r="N200" s="151" t="s">
        <v>34</v>
      </c>
      <c r="O200" s="58"/>
      <c r="P200" s="152">
        <f>O200*H200</f>
        <v>0</v>
      </c>
      <c r="Q200" s="152">
        <v>0</v>
      </c>
      <c r="R200" s="152">
        <f>Q200*H200</f>
        <v>0</v>
      </c>
      <c r="S200" s="152">
        <v>0</v>
      </c>
      <c r="T200" s="152">
        <f>S200*H200</f>
        <v>0</v>
      </c>
      <c r="U200" s="153" t="s">
        <v>1</v>
      </c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154" t="s">
        <v>227</v>
      </c>
      <c r="AT200" s="154" t="s">
        <v>144</v>
      </c>
      <c r="AU200" s="154" t="s">
        <v>79</v>
      </c>
      <c r="AY200" s="17" t="s">
        <v>141</v>
      </c>
      <c r="BE200" s="155">
        <f>IF(N200="základní",J200,0)</f>
        <v>0</v>
      </c>
      <c r="BF200" s="155">
        <f>IF(N200="snížená",J200,0)</f>
        <v>0</v>
      </c>
      <c r="BG200" s="155">
        <f>IF(N200="zákl. přenesená",J200,0)</f>
        <v>0</v>
      </c>
      <c r="BH200" s="155">
        <f>IF(N200="sníž. přenesená",J200,0)</f>
        <v>0</v>
      </c>
      <c r="BI200" s="155">
        <f>IF(N200="nulová",J200,0)</f>
        <v>0</v>
      </c>
      <c r="BJ200" s="17" t="s">
        <v>77</v>
      </c>
      <c r="BK200" s="155">
        <f>ROUND(I200*H200,2)</f>
        <v>0</v>
      </c>
      <c r="BL200" s="17" t="s">
        <v>227</v>
      </c>
      <c r="BM200" s="154" t="s">
        <v>692</v>
      </c>
    </row>
    <row r="201" spans="1:65" s="2" customFormat="1" ht="16.5" customHeight="1">
      <c r="A201" s="32"/>
      <c r="B201" s="142"/>
      <c r="C201" s="143" t="s">
        <v>342</v>
      </c>
      <c r="D201" s="143" t="s">
        <v>144</v>
      </c>
      <c r="E201" s="144" t="s">
        <v>358</v>
      </c>
      <c r="F201" s="145" t="s">
        <v>359</v>
      </c>
      <c r="G201" s="146" t="s">
        <v>147</v>
      </c>
      <c r="H201" s="147">
        <v>47.63</v>
      </c>
      <c r="I201" s="148"/>
      <c r="J201" s="149">
        <f>ROUND(I201*H201,2)</f>
        <v>0</v>
      </c>
      <c r="K201" s="145" t="s">
        <v>148</v>
      </c>
      <c r="L201" s="33"/>
      <c r="M201" s="150" t="s">
        <v>1</v>
      </c>
      <c r="N201" s="151" t="s">
        <v>34</v>
      </c>
      <c r="O201" s="58"/>
      <c r="P201" s="152">
        <f>O201*H201</f>
        <v>0</v>
      </c>
      <c r="Q201" s="152">
        <v>2.9999999999999997E-4</v>
      </c>
      <c r="R201" s="152">
        <f>Q201*H201</f>
        <v>1.4289E-2</v>
      </c>
      <c r="S201" s="152">
        <v>0</v>
      </c>
      <c r="T201" s="152">
        <f>S201*H201</f>
        <v>0</v>
      </c>
      <c r="U201" s="153" t="s">
        <v>1</v>
      </c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R201" s="154" t="s">
        <v>227</v>
      </c>
      <c r="AT201" s="154" t="s">
        <v>144</v>
      </c>
      <c r="AU201" s="154" t="s">
        <v>79</v>
      </c>
      <c r="AY201" s="17" t="s">
        <v>141</v>
      </c>
      <c r="BE201" s="155">
        <f>IF(N201="základní",J201,0)</f>
        <v>0</v>
      </c>
      <c r="BF201" s="155">
        <f>IF(N201="snížená",J201,0)</f>
        <v>0</v>
      </c>
      <c r="BG201" s="155">
        <f>IF(N201="zákl. přenesená",J201,0)</f>
        <v>0</v>
      </c>
      <c r="BH201" s="155">
        <f>IF(N201="sníž. přenesená",J201,0)</f>
        <v>0</v>
      </c>
      <c r="BI201" s="155">
        <f>IF(N201="nulová",J201,0)</f>
        <v>0</v>
      </c>
      <c r="BJ201" s="17" t="s">
        <v>77</v>
      </c>
      <c r="BK201" s="155">
        <f>ROUND(I201*H201,2)</f>
        <v>0</v>
      </c>
      <c r="BL201" s="17" t="s">
        <v>227</v>
      </c>
      <c r="BM201" s="154" t="s">
        <v>693</v>
      </c>
    </row>
    <row r="202" spans="1:65" s="2" customFormat="1" ht="16.5" customHeight="1">
      <c r="A202" s="32"/>
      <c r="B202" s="142"/>
      <c r="C202" s="143" t="s">
        <v>346</v>
      </c>
      <c r="D202" s="143" t="s">
        <v>144</v>
      </c>
      <c r="E202" s="144" t="s">
        <v>362</v>
      </c>
      <c r="F202" s="145" t="s">
        <v>363</v>
      </c>
      <c r="G202" s="146" t="s">
        <v>147</v>
      </c>
      <c r="H202" s="147">
        <v>47.63</v>
      </c>
      <c r="I202" s="148"/>
      <c r="J202" s="149">
        <f>ROUND(I202*H202,2)</f>
        <v>0</v>
      </c>
      <c r="K202" s="145" t="s">
        <v>148</v>
      </c>
      <c r="L202" s="33"/>
      <c r="M202" s="150" t="s">
        <v>1</v>
      </c>
      <c r="N202" s="151" t="s">
        <v>34</v>
      </c>
      <c r="O202" s="58"/>
      <c r="P202" s="152">
        <f>O202*H202</f>
        <v>0</v>
      </c>
      <c r="Q202" s="152">
        <v>4.4999999999999997E-3</v>
      </c>
      <c r="R202" s="152">
        <f>Q202*H202</f>
        <v>0.214335</v>
      </c>
      <c r="S202" s="152">
        <v>0</v>
      </c>
      <c r="T202" s="152">
        <f>S202*H202</f>
        <v>0</v>
      </c>
      <c r="U202" s="153" t="s">
        <v>1</v>
      </c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154" t="s">
        <v>227</v>
      </c>
      <c r="AT202" s="154" t="s">
        <v>144</v>
      </c>
      <c r="AU202" s="154" t="s">
        <v>79</v>
      </c>
      <c r="AY202" s="17" t="s">
        <v>141</v>
      </c>
      <c r="BE202" s="155">
        <f>IF(N202="základní",J202,0)</f>
        <v>0</v>
      </c>
      <c r="BF202" s="155">
        <f>IF(N202="snížená",J202,0)</f>
        <v>0</v>
      </c>
      <c r="BG202" s="155">
        <f>IF(N202="zákl. přenesená",J202,0)</f>
        <v>0</v>
      </c>
      <c r="BH202" s="155">
        <f>IF(N202="sníž. přenesená",J202,0)</f>
        <v>0</v>
      </c>
      <c r="BI202" s="155">
        <f>IF(N202="nulová",J202,0)</f>
        <v>0</v>
      </c>
      <c r="BJ202" s="17" t="s">
        <v>77</v>
      </c>
      <c r="BK202" s="155">
        <f>ROUND(I202*H202,2)</f>
        <v>0</v>
      </c>
      <c r="BL202" s="17" t="s">
        <v>227</v>
      </c>
      <c r="BM202" s="154" t="s">
        <v>694</v>
      </c>
    </row>
    <row r="203" spans="1:65" s="2" customFormat="1" ht="33" customHeight="1">
      <c r="A203" s="32"/>
      <c r="B203" s="142"/>
      <c r="C203" s="143" t="s">
        <v>353</v>
      </c>
      <c r="D203" s="143" t="s">
        <v>144</v>
      </c>
      <c r="E203" s="144" t="s">
        <v>366</v>
      </c>
      <c r="F203" s="145" t="s">
        <v>367</v>
      </c>
      <c r="G203" s="146" t="s">
        <v>147</v>
      </c>
      <c r="H203" s="147">
        <v>47.63</v>
      </c>
      <c r="I203" s="148"/>
      <c r="J203" s="149">
        <f>ROUND(I203*H203,2)</f>
        <v>0</v>
      </c>
      <c r="K203" s="145" t="s">
        <v>148</v>
      </c>
      <c r="L203" s="33"/>
      <c r="M203" s="150" t="s">
        <v>1</v>
      </c>
      <c r="N203" s="151" t="s">
        <v>34</v>
      </c>
      <c r="O203" s="58"/>
      <c r="P203" s="152">
        <f>O203*H203</f>
        <v>0</v>
      </c>
      <c r="Q203" s="152">
        <v>6.0000000000000001E-3</v>
      </c>
      <c r="R203" s="152">
        <f>Q203*H203</f>
        <v>0.28578000000000003</v>
      </c>
      <c r="S203" s="152">
        <v>0</v>
      </c>
      <c r="T203" s="152">
        <f>S203*H203</f>
        <v>0</v>
      </c>
      <c r="U203" s="153" t="s">
        <v>1</v>
      </c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154" t="s">
        <v>227</v>
      </c>
      <c r="AT203" s="154" t="s">
        <v>144</v>
      </c>
      <c r="AU203" s="154" t="s">
        <v>79</v>
      </c>
      <c r="AY203" s="17" t="s">
        <v>141</v>
      </c>
      <c r="BE203" s="155">
        <f>IF(N203="základní",J203,0)</f>
        <v>0</v>
      </c>
      <c r="BF203" s="155">
        <f>IF(N203="snížená",J203,0)</f>
        <v>0</v>
      </c>
      <c r="BG203" s="155">
        <f>IF(N203="zákl. přenesená",J203,0)</f>
        <v>0</v>
      </c>
      <c r="BH203" s="155">
        <f>IF(N203="sníž. přenesená",J203,0)</f>
        <v>0</v>
      </c>
      <c r="BI203" s="155">
        <f>IF(N203="nulová",J203,0)</f>
        <v>0</v>
      </c>
      <c r="BJ203" s="17" t="s">
        <v>77</v>
      </c>
      <c r="BK203" s="155">
        <f>ROUND(I203*H203,2)</f>
        <v>0</v>
      </c>
      <c r="BL203" s="17" t="s">
        <v>227</v>
      </c>
      <c r="BM203" s="154" t="s">
        <v>695</v>
      </c>
    </row>
    <row r="204" spans="1:65" s="14" customFormat="1">
      <c r="B204" s="164"/>
      <c r="D204" s="157" t="s">
        <v>151</v>
      </c>
      <c r="E204" s="165" t="s">
        <v>1</v>
      </c>
      <c r="F204" s="166" t="s">
        <v>696</v>
      </c>
      <c r="H204" s="167">
        <v>47.63</v>
      </c>
      <c r="I204" s="168"/>
      <c r="L204" s="164"/>
      <c r="M204" s="169"/>
      <c r="N204" s="170"/>
      <c r="O204" s="170"/>
      <c r="P204" s="170"/>
      <c r="Q204" s="170"/>
      <c r="R204" s="170"/>
      <c r="S204" s="170"/>
      <c r="T204" s="170"/>
      <c r="U204" s="171"/>
      <c r="AT204" s="165" t="s">
        <v>151</v>
      </c>
      <c r="AU204" s="165" t="s">
        <v>79</v>
      </c>
      <c r="AV204" s="14" t="s">
        <v>79</v>
      </c>
      <c r="AW204" s="14" t="s">
        <v>26</v>
      </c>
      <c r="AX204" s="14" t="s">
        <v>77</v>
      </c>
      <c r="AY204" s="165" t="s">
        <v>141</v>
      </c>
    </row>
    <row r="205" spans="1:65" s="2" customFormat="1" ht="16.5" customHeight="1">
      <c r="A205" s="32"/>
      <c r="B205" s="142"/>
      <c r="C205" s="172" t="s">
        <v>357</v>
      </c>
      <c r="D205" s="172" t="s">
        <v>172</v>
      </c>
      <c r="E205" s="173" t="s">
        <v>370</v>
      </c>
      <c r="F205" s="174" t="s">
        <v>371</v>
      </c>
      <c r="G205" s="175" t="s">
        <v>147</v>
      </c>
      <c r="H205" s="176">
        <v>52.393000000000001</v>
      </c>
      <c r="I205" s="177"/>
      <c r="J205" s="178">
        <f>ROUND(I205*H205,2)</f>
        <v>0</v>
      </c>
      <c r="K205" s="174" t="s">
        <v>148</v>
      </c>
      <c r="L205" s="179"/>
      <c r="M205" s="180" t="s">
        <v>1</v>
      </c>
      <c r="N205" s="181" t="s">
        <v>34</v>
      </c>
      <c r="O205" s="58"/>
      <c r="P205" s="152">
        <f>O205*H205</f>
        <v>0</v>
      </c>
      <c r="Q205" s="152">
        <v>1.18E-2</v>
      </c>
      <c r="R205" s="152">
        <f>Q205*H205</f>
        <v>0.61823740000000005</v>
      </c>
      <c r="S205" s="152">
        <v>0</v>
      </c>
      <c r="T205" s="152">
        <f>S205*H205</f>
        <v>0</v>
      </c>
      <c r="U205" s="153" t="s">
        <v>1</v>
      </c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154" t="s">
        <v>239</v>
      </c>
      <c r="AT205" s="154" t="s">
        <v>172</v>
      </c>
      <c r="AU205" s="154" t="s">
        <v>79</v>
      </c>
      <c r="AY205" s="17" t="s">
        <v>141</v>
      </c>
      <c r="BE205" s="155">
        <f>IF(N205="základní",J205,0)</f>
        <v>0</v>
      </c>
      <c r="BF205" s="155">
        <f>IF(N205="snížená",J205,0)</f>
        <v>0</v>
      </c>
      <c r="BG205" s="155">
        <f>IF(N205="zákl. přenesená",J205,0)</f>
        <v>0</v>
      </c>
      <c r="BH205" s="155">
        <f>IF(N205="sníž. přenesená",J205,0)</f>
        <v>0</v>
      </c>
      <c r="BI205" s="155">
        <f>IF(N205="nulová",J205,0)</f>
        <v>0</v>
      </c>
      <c r="BJ205" s="17" t="s">
        <v>77</v>
      </c>
      <c r="BK205" s="155">
        <f>ROUND(I205*H205,2)</f>
        <v>0</v>
      </c>
      <c r="BL205" s="17" t="s">
        <v>227</v>
      </c>
      <c r="BM205" s="154" t="s">
        <v>697</v>
      </c>
    </row>
    <row r="206" spans="1:65" s="14" customFormat="1">
      <c r="B206" s="164"/>
      <c r="D206" s="157" t="s">
        <v>151</v>
      </c>
      <c r="F206" s="166" t="s">
        <v>698</v>
      </c>
      <c r="H206" s="167">
        <v>52.393000000000001</v>
      </c>
      <c r="I206" s="168"/>
      <c r="L206" s="164"/>
      <c r="M206" s="169"/>
      <c r="N206" s="170"/>
      <c r="O206" s="170"/>
      <c r="P206" s="170"/>
      <c r="Q206" s="170"/>
      <c r="R206" s="170"/>
      <c r="S206" s="170"/>
      <c r="T206" s="170"/>
      <c r="U206" s="171"/>
      <c r="AT206" s="165" t="s">
        <v>151</v>
      </c>
      <c r="AU206" s="165" t="s">
        <v>79</v>
      </c>
      <c r="AV206" s="14" t="s">
        <v>79</v>
      </c>
      <c r="AW206" s="14" t="s">
        <v>3</v>
      </c>
      <c r="AX206" s="14" t="s">
        <v>77</v>
      </c>
      <c r="AY206" s="165" t="s">
        <v>141</v>
      </c>
    </row>
    <row r="207" spans="1:65" s="2" customFormat="1" ht="24.2" customHeight="1">
      <c r="A207" s="32"/>
      <c r="B207" s="142"/>
      <c r="C207" s="143" t="s">
        <v>361</v>
      </c>
      <c r="D207" s="143" t="s">
        <v>144</v>
      </c>
      <c r="E207" s="144" t="s">
        <v>375</v>
      </c>
      <c r="F207" s="145" t="s">
        <v>376</v>
      </c>
      <c r="G207" s="146" t="s">
        <v>147</v>
      </c>
      <c r="H207" s="147">
        <v>4</v>
      </c>
      <c r="I207" s="148"/>
      <c r="J207" s="149">
        <f>ROUND(I207*H207,2)</f>
        <v>0</v>
      </c>
      <c r="K207" s="145" t="s">
        <v>148</v>
      </c>
      <c r="L207" s="33"/>
      <c r="M207" s="150" t="s">
        <v>1</v>
      </c>
      <c r="N207" s="151" t="s">
        <v>34</v>
      </c>
      <c r="O207" s="58"/>
      <c r="P207" s="152">
        <f>O207*H207</f>
        <v>0</v>
      </c>
      <c r="Q207" s="152">
        <v>6.3000000000000003E-4</v>
      </c>
      <c r="R207" s="152">
        <f>Q207*H207</f>
        <v>2.5200000000000001E-3</v>
      </c>
      <c r="S207" s="152">
        <v>0</v>
      </c>
      <c r="T207" s="152">
        <f>S207*H207</f>
        <v>0</v>
      </c>
      <c r="U207" s="153" t="s">
        <v>1</v>
      </c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154" t="s">
        <v>227</v>
      </c>
      <c r="AT207" s="154" t="s">
        <v>144</v>
      </c>
      <c r="AU207" s="154" t="s">
        <v>79</v>
      </c>
      <c r="AY207" s="17" t="s">
        <v>141</v>
      </c>
      <c r="BE207" s="155">
        <f>IF(N207="základní",J207,0)</f>
        <v>0</v>
      </c>
      <c r="BF207" s="155">
        <f>IF(N207="snížená",J207,0)</f>
        <v>0</v>
      </c>
      <c r="BG207" s="155">
        <f>IF(N207="zákl. přenesená",J207,0)</f>
        <v>0</v>
      </c>
      <c r="BH207" s="155">
        <f>IF(N207="sníž. přenesená",J207,0)</f>
        <v>0</v>
      </c>
      <c r="BI207" s="155">
        <f>IF(N207="nulová",J207,0)</f>
        <v>0</v>
      </c>
      <c r="BJ207" s="17" t="s">
        <v>77</v>
      </c>
      <c r="BK207" s="155">
        <f>ROUND(I207*H207,2)</f>
        <v>0</v>
      </c>
      <c r="BL207" s="17" t="s">
        <v>227</v>
      </c>
      <c r="BM207" s="154" t="s">
        <v>699</v>
      </c>
    </row>
    <row r="208" spans="1:65" s="13" customFormat="1">
      <c r="B208" s="156"/>
      <c r="D208" s="157" t="s">
        <v>151</v>
      </c>
      <c r="E208" s="158" t="s">
        <v>1</v>
      </c>
      <c r="F208" s="159" t="s">
        <v>378</v>
      </c>
      <c r="H208" s="158" t="s">
        <v>1</v>
      </c>
      <c r="I208" s="160"/>
      <c r="L208" s="156"/>
      <c r="M208" s="161"/>
      <c r="N208" s="162"/>
      <c r="O208" s="162"/>
      <c r="P208" s="162"/>
      <c r="Q208" s="162"/>
      <c r="R208" s="162"/>
      <c r="S208" s="162"/>
      <c r="T208" s="162"/>
      <c r="U208" s="163"/>
      <c r="AT208" s="158" t="s">
        <v>151</v>
      </c>
      <c r="AU208" s="158" t="s">
        <v>79</v>
      </c>
      <c r="AV208" s="13" t="s">
        <v>77</v>
      </c>
      <c r="AW208" s="13" t="s">
        <v>26</v>
      </c>
      <c r="AX208" s="13" t="s">
        <v>69</v>
      </c>
      <c r="AY208" s="158" t="s">
        <v>141</v>
      </c>
    </row>
    <row r="209" spans="1:65" s="14" customFormat="1">
      <c r="B209" s="164"/>
      <c r="D209" s="157" t="s">
        <v>151</v>
      </c>
      <c r="E209" s="165" t="s">
        <v>1</v>
      </c>
      <c r="F209" s="166" t="s">
        <v>379</v>
      </c>
      <c r="H209" s="167">
        <v>4</v>
      </c>
      <c r="I209" s="168"/>
      <c r="L209" s="164"/>
      <c r="M209" s="169"/>
      <c r="N209" s="170"/>
      <c r="O209" s="170"/>
      <c r="P209" s="170"/>
      <c r="Q209" s="170"/>
      <c r="R209" s="170"/>
      <c r="S209" s="170"/>
      <c r="T209" s="170"/>
      <c r="U209" s="171"/>
      <c r="AT209" s="165" t="s">
        <v>151</v>
      </c>
      <c r="AU209" s="165" t="s">
        <v>79</v>
      </c>
      <c r="AV209" s="14" t="s">
        <v>79</v>
      </c>
      <c r="AW209" s="14" t="s">
        <v>26</v>
      </c>
      <c r="AX209" s="14" t="s">
        <v>77</v>
      </c>
      <c r="AY209" s="165" t="s">
        <v>141</v>
      </c>
    </row>
    <row r="210" spans="1:65" s="2" customFormat="1" ht="24.2" customHeight="1">
      <c r="A210" s="32"/>
      <c r="B210" s="142"/>
      <c r="C210" s="172" t="s">
        <v>365</v>
      </c>
      <c r="D210" s="172" t="s">
        <v>172</v>
      </c>
      <c r="E210" s="173" t="s">
        <v>381</v>
      </c>
      <c r="F210" s="174" t="s">
        <v>382</v>
      </c>
      <c r="G210" s="175" t="s">
        <v>147</v>
      </c>
      <c r="H210" s="176">
        <v>4</v>
      </c>
      <c r="I210" s="177"/>
      <c r="J210" s="178">
        <f>ROUND(I210*H210,2)</f>
        <v>0</v>
      </c>
      <c r="K210" s="174" t="s">
        <v>148</v>
      </c>
      <c r="L210" s="179"/>
      <c r="M210" s="180" t="s">
        <v>1</v>
      </c>
      <c r="N210" s="181" t="s">
        <v>34</v>
      </c>
      <c r="O210" s="58"/>
      <c r="P210" s="152">
        <f>O210*H210</f>
        <v>0</v>
      </c>
      <c r="Q210" s="152">
        <v>7.4999999999999997E-3</v>
      </c>
      <c r="R210" s="152">
        <f>Q210*H210</f>
        <v>0.03</v>
      </c>
      <c r="S210" s="152">
        <v>0</v>
      </c>
      <c r="T210" s="152">
        <f>S210*H210</f>
        <v>0</v>
      </c>
      <c r="U210" s="153" t="s">
        <v>1</v>
      </c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R210" s="154" t="s">
        <v>239</v>
      </c>
      <c r="AT210" s="154" t="s">
        <v>172</v>
      </c>
      <c r="AU210" s="154" t="s">
        <v>79</v>
      </c>
      <c r="AY210" s="17" t="s">
        <v>141</v>
      </c>
      <c r="BE210" s="155">
        <f>IF(N210="základní",J210,0)</f>
        <v>0</v>
      </c>
      <c r="BF210" s="155">
        <f>IF(N210="snížená",J210,0)</f>
        <v>0</v>
      </c>
      <c r="BG210" s="155">
        <f>IF(N210="zákl. přenesená",J210,0)</f>
        <v>0</v>
      </c>
      <c r="BH210" s="155">
        <f>IF(N210="sníž. přenesená",J210,0)</f>
        <v>0</v>
      </c>
      <c r="BI210" s="155">
        <f>IF(N210="nulová",J210,0)</f>
        <v>0</v>
      </c>
      <c r="BJ210" s="17" t="s">
        <v>77</v>
      </c>
      <c r="BK210" s="155">
        <f>ROUND(I210*H210,2)</f>
        <v>0</v>
      </c>
      <c r="BL210" s="17" t="s">
        <v>227</v>
      </c>
      <c r="BM210" s="154" t="s">
        <v>700</v>
      </c>
    </row>
    <row r="211" spans="1:65" s="2" customFormat="1" ht="24.2" customHeight="1">
      <c r="A211" s="32"/>
      <c r="B211" s="142"/>
      <c r="C211" s="143" t="s">
        <v>369</v>
      </c>
      <c r="D211" s="143" t="s">
        <v>144</v>
      </c>
      <c r="E211" s="144" t="s">
        <v>385</v>
      </c>
      <c r="F211" s="145" t="s">
        <v>386</v>
      </c>
      <c r="G211" s="146" t="s">
        <v>147</v>
      </c>
      <c r="H211" s="147">
        <v>47.63</v>
      </c>
      <c r="I211" s="148"/>
      <c r="J211" s="149">
        <f>ROUND(I211*H211,2)</f>
        <v>0</v>
      </c>
      <c r="K211" s="145" t="s">
        <v>148</v>
      </c>
      <c r="L211" s="33"/>
      <c r="M211" s="150" t="s">
        <v>1</v>
      </c>
      <c r="N211" s="151" t="s">
        <v>34</v>
      </c>
      <c r="O211" s="58"/>
      <c r="P211" s="152">
        <f>O211*H211</f>
        <v>0</v>
      </c>
      <c r="Q211" s="152">
        <v>5.0000000000000002E-5</v>
      </c>
      <c r="R211" s="152">
        <f>Q211*H211</f>
        <v>2.3815000000000004E-3</v>
      </c>
      <c r="S211" s="152">
        <v>0</v>
      </c>
      <c r="T211" s="152">
        <f>S211*H211</f>
        <v>0</v>
      </c>
      <c r="U211" s="153" t="s">
        <v>1</v>
      </c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R211" s="154" t="s">
        <v>227</v>
      </c>
      <c r="AT211" s="154" t="s">
        <v>144</v>
      </c>
      <c r="AU211" s="154" t="s">
        <v>79</v>
      </c>
      <c r="AY211" s="17" t="s">
        <v>141</v>
      </c>
      <c r="BE211" s="155">
        <f>IF(N211="základní",J211,0)</f>
        <v>0</v>
      </c>
      <c r="BF211" s="155">
        <f>IF(N211="snížená",J211,0)</f>
        <v>0</v>
      </c>
      <c r="BG211" s="155">
        <f>IF(N211="zákl. přenesená",J211,0)</f>
        <v>0</v>
      </c>
      <c r="BH211" s="155">
        <f>IF(N211="sníž. přenesená",J211,0)</f>
        <v>0</v>
      </c>
      <c r="BI211" s="155">
        <f>IF(N211="nulová",J211,0)</f>
        <v>0</v>
      </c>
      <c r="BJ211" s="17" t="s">
        <v>77</v>
      </c>
      <c r="BK211" s="155">
        <f>ROUND(I211*H211,2)</f>
        <v>0</v>
      </c>
      <c r="BL211" s="17" t="s">
        <v>227</v>
      </c>
      <c r="BM211" s="154" t="s">
        <v>701</v>
      </c>
    </row>
    <row r="212" spans="1:65" s="2" customFormat="1" ht="16.5" customHeight="1">
      <c r="A212" s="32"/>
      <c r="B212" s="142"/>
      <c r="C212" s="143" t="s">
        <v>374</v>
      </c>
      <c r="D212" s="143" t="s">
        <v>144</v>
      </c>
      <c r="E212" s="144" t="s">
        <v>389</v>
      </c>
      <c r="F212" s="145" t="s">
        <v>340</v>
      </c>
      <c r="G212" s="146" t="s">
        <v>181</v>
      </c>
      <c r="H212" s="147">
        <v>1</v>
      </c>
      <c r="I212" s="148"/>
      <c r="J212" s="149">
        <f>ROUND(I212*H212,2)</f>
        <v>0</v>
      </c>
      <c r="K212" s="145" t="s">
        <v>1</v>
      </c>
      <c r="L212" s="33"/>
      <c r="M212" s="150" t="s">
        <v>1</v>
      </c>
      <c r="N212" s="151" t="s">
        <v>34</v>
      </c>
      <c r="O212" s="58"/>
      <c r="P212" s="152">
        <f>O212*H212</f>
        <v>0</v>
      </c>
      <c r="Q212" s="152">
        <v>3.0000000000000001E-5</v>
      </c>
      <c r="R212" s="152">
        <f>Q212*H212</f>
        <v>3.0000000000000001E-5</v>
      </c>
      <c r="S212" s="152">
        <v>0</v>
      </c>
      <c r="T212" s="152">
        <f>S212*H212</f>
        <v>0</v>
      </c>
      <c r="U212" s="153" t="s">
        <v>1</v>
      </c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154" t="s">
        <v>227</v>
      </c>
      <c r="AT212" s="154" t="s">
        <v>144</v>
      </c>
      <c r="AU212" s="154" t="s">
        <v>79</v>
      </c>
      <c r="AY212" s="17" t="s">
        <v>141</v>
      </c>
      <c r="BE212" s="155">
        <f>IF(N212="základní",J212,0)</f>
        <v>0</v>
      </c>
      <c r="BF212" s="155">
        <f>IF(N212="snížená",J212,0)</f>
        <v>0</v>
      </c>
      <c r="BG212" s="155">
        <f>IF(N212="zákl. přenesená",J212,0)</f>
        <v>0</v>
      </c>
      <c r="BH212" s="155">
        <f>IF(N212="sníž. přenesená",J212,0)</f>
        <v>0</v>
      </c>
      <c r="BI212" s="155">
        <f>IF(N212="nulová",J212,0)</f>
        <v>0</v>
      </c>
      <c r="BJ212" s="17" t="s">
        <v>77</v>
      </c>
      <c r="BK212" s="155">
        <f>ROUND(I212*H212,2)</f>
        <v>0</v>
      </c>
      <c r="BL212" s="17" t="s">
        <v>227</v>
      </c>
      <c r="BM212" s="154" t="s">
        <v>702</v>
      </c>
    </row>
    <row r="213" spans="1:65" s="2" customFormat="1" ht="24.2" customHeight="1">
      <c r="A213" s="32"/>
      <c r="B213" s="142"/>
      <c r="C213" s="143" t="s">
        <v>380</v>
      </c>
      <c r="D213" s="143" t="s">
        <v>144</v>
      </c>
      <c r="E213" s="144" t="s">
        <v>392</v>
      </c>
      <c r="F213" s="145" t="s">
        <v>393</v>
      </c>
      <c r="G213" s="146" t="s">
        <v>349</v>
      </c>
      <c r="H213" s="182"/>
      <c r="I213" s="148"/>
      <c r="J213" s="149">
        <f>ROUND(I213*H213,2)</f>
        <v>0</v>
      </c>
      <c r="K213" s="145" t="s">
        <v>148</v>
      </c>
      <c r="L213" s="33"/>
      <c r="M213" s="150" t="s">
        <v>1</v>
      </c>
      <c r="N213" s="151" t="s">
        <v>34</v>
      </c>
      <c r="O213" s="58"/>
      <c r="P213" s="152">
        <f>O213*H213</f>
        <v>0</v>
      </c>
      <c r="Q213" s="152">
        <v>0</v>
      </c>
      <c r="R213" s="152">
        <f>Q213*H213</f>
        <v>0</v>
      </c>
      <c r="S213" s="152">
        <v>0</v>
      </c>
      <c r="T213" s="152">
        <f>S213*H213</f>
        <v>0</v>
      </c>
      <c r="U213" s="153" t="s">
        <v>1</v>
      </c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154" t="s">
        <v>227</v>
      </c>
      <c r="AT213" s="154" t="s">
        <v>144</v>
      </c>
      <c r="AU213" s="154" t="s">
        <v>79</v>
      </c>
      <c r="AY213" s="17" t="s">
        <v>141</v>
      </c>
      <c r="BE213" s="155">
        <f>IF(N213="základní",J213,0)</f>
        <v>0</v>
      </c>
      <c r="BF213" s="155">
        <f>IF(N213="snížená",J213,0)</f>
        <v>0</v>
      </c>
      <c r="BG213" s="155">
        <f>IF(N213="zákl. přenesená",J213,0)</f>
        <v>0</v>
      </c>
      <c r="BH213" s="155">
        <f>IF(N213="sníž. přenesená",J213,0)</f>
        <v>0</v>
      </c>
      <c r="BI213" s="155">
        <f>IF(N213="nulová",J213,0)</f>
        <v>0</v>
      </c>
      <c r="BJ213" s="17" t="s">
        <v>77</v>
      </c>
      <c r="BK213" s="155">
        <f>ROUND(I213*H213,2)</f>
        <v>0</v>
      </c>
      <c r="BL213" s="17" t="s">
        <v>227</v>
      </c>
      <c r="BM213" s="154" t="s">
        <v>703</v>
      </c>
    </row>
    <row r="214" spans="1:65" s="12" customFormat="1" ht="22.9" customHeight="1">
      <c r="B214" s="129"/>
      <c r="D214" s="130" t="s">
        <v>68</v>
      </c>
      <c r="E214" s="140" t="s">
        <v>395</v>
      </c>
      <c r="F214" s="140" t="s">
        <v>396</v>
      </c>
      <c r="I214" s="132"/>
      <c r="J214" s="141">
        <f>BK214</f>
        <v>0</v>
      </c>
      <c r="L214" s="129"/>
      <c r="M214" s="134"/>
      <c r="N214" s="135"/>
      <c r="O214" s="135"/>
      <c r="P214" s="136">
        <f>SUM(P215:P222)</f>
        <v>0</v>
      </c>
      <c r="Q214" s="135"/>
      <c r="R214" s="136">
        <f>SUM(R215:R222)</f>
        <v>2.0159999999999996E-3</v>
      </c>
      <c r="S214" s="135"/>
      <c r="T214" s="136">
        <f>SUM(T215:T222)</f>
        <v>0</v>
      </c>
      <c r="U214" s="137"/>
      <c r="AR214" s="130" t="s">
        <v>79</v>
      </c>
      <c r="AT214" s="138" t="s">
        <v>68</v>
      </c>
      <c r="AU214" s="138" t="s">
        <v>77</v>
      </c>
      <c r="AY214" s="130" t="s">
        <v>141</v>
      </c>
      <c r="BK214" s="139">
        <f>SUM(BK215:BK222)</f>
        <v>0</v>
      </c>
    </row>
    <row r="215" spans="1:65" s="2" customFormat="1" ht="24.2" customHeight="1">
      <c r="A215" s="32"/>
      <c r="B215" s="142"/>
      <c r="C215" s="143" t="s">
        <v>384</v>
      </c>
      <c r="D215" s="143" t="s">
        <v>144</v>
      </c>
      <c r="E215" s="144" t="s">
        <v>398</v>
      </c>
      <c r="F215" s="145" t="s">
        <v>399</v>
      </c>
      <c r="G215" s="146" t="s">
        <v>147</v>
      </c>
      <c r="H215" s="147">
        <v>5.76</v>
      </c>
      <c r="I215" s="148"/>
      <c r="J215" s="149">
        <f>ROUND(I215*H215,2)</f>
        <v>0</v>
      </c>
      <c r="K215" s="145" t="s">
        <v>148</v>
      </c>
      <c r="L215" s="33"/>
      <c r="M215" s="150" t="s">
        <v>1</v>
      </c>
      <c r="N215" s="151" t="s">
        <v>34</v>
      </c>
      <c r="O215" s="58"/>
      <c r="P215" s="152">
        <f>O215*H215</f>
        <v>0</v>
      </c>
      <c r="Q215" s="152">
        <v>6.9999999999999994E-5</v>
      </c>
      <c r="R215" s="152">
        <f>Q215*H215</f>
        <v>4.0319999999999993E-4</v>
      </c>
      <c r="S215" s="152">
        <v>0</v>
      </c>
      <c r="T215" s="152">
        <f>S215*H215</f>
        <v>0</v>
      </c>
      <c r="U215" s="153" t="s">
        <v>1</v>
      </c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R215" s="154" t="s">
        <v>227</v>
      </c>
      <c r="AT215" s="154" t="s">
        <v>144</v>
      </c>
      <c r="AU215" s="154" t="s">
        <v>79</v>
      </c>
      <c r="AY215" s="17" t="s">
        <v>141</v>
      </c>
      <c r="BE215" s="155">
        <f>IF(N215="základní",J215,0)</f>
        <v>0</v>
      </c>
      <c r="BF215" s="155">
        <f>IF(N215="snížená",J215,0)</f>
        <v>0</v>
      </c>
      <c r="BG215" s="155">
        <f>IF(N215="zákl. přenesená",J215,0)</f>
        <v>0</v>
      </c>
      <c r="BH215" s="155">
        <f>IF(N215="sníž. přenesená",J215,0)</f>
        <v>0</v>
      </c>
      <c r="BI215" s="155">
        <f>IF(N215="nulová",J215,0)</f>
        <v>0</v>
      </c>
      <c r="BJ215" s="17" t="s">
        <v>77</v>
      </c>
      <c r="BK215" s="155">
        <f>ROUND(I215*H215,2)</f>
        <v>0</v>
      </c>
      <c r="BL215" s="17" t="s">
        <v>227</v>
      </c>
      <c r="BM215" s="154" t="s">
        <v>704</v>
      </c>
    </row>
    <row r="216" spans="1:65" s="2" customFormat="1" ht="24.2" customHeight="1">
      <c r="A216" s="32"/>
      <c r="B216" s="142"/>
      <c r="C216" s="143" t="s">
        <v>388</v>
      </c>
      <c r="D216" s="143" t="s">
        <v>144</v>
      </c>
      <c r="E216" s="144" t="s">
        <v>402</v>
      </c>
      <c r="F216" s="145" t="s">
        <v>403</v>
      </c>
      <c r="G216" s="146" t="s">
        <v>147</v>
      </c>
      <c r="H216" s="147">
        <v>5.76</v>
      </c>
      <c r="I216" s="148"/>
      <c r="J216" s="149">
        <f>ROUND(I216*H216,2)</f>
        <v>0</v>
      </c>
      <c r="K216" s="145" t="s">
        <v>148</v>
      </c>
      <c r="L216" s="33"/>
      <c r="M216" s="150" t="s">
        <v>1</v>
      </c>
      <c r="N216" s="151" t="s">
        <v>34</v>
      </c>
      <c r="O216" s="58"/>
      <c r="P216" s="152">
        <f>O216*H216</f>
        <v>0</v>
      </c>
      <c r="Q216" s="152">
        <v>2.0000000000000002E-5</v>
      </c>
      <c r="R216" s="152">
        <f>Q216*H216</f>
        <v>1.1520000000000001E-4</v>
      </c>
      <c r="S216" s="152">
        <v>0</v>
      </c>
      <c r="T216" s="152">
        <f>S216*H216</f>
        <v>0</v>
      </c>
      <c r="U216" s="153" t="s">
        <v>1</v>
      </c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R216" s="154" t="s">
        <v>227</v>
      </c>
      <c r="AT216" s="154" t="s">
        <v>144</v>
      </c>
      <c r="AU216" s="154" t="s">
        <v>79</v>
      </c>
      <c r="AY216" s="17" t="s">
        <v>141</v>
      </c>
      <c r="BE216" s="155">
        <f>IF(N216="základní",J216,0)</f>
        <v>0</v>
      </c>
      <c r="BF216" s="155">
        <f>IF(N216="snížená",J216,0)</f>
        <v>0</v>
      </c>
      <c r="BG216" s="155">
        <f>IF(N216="zákl. přenesená",J216,0)</f>
        <v>0</v>
      </c>
      <c r="BH216" s="155">
        <f>IF(N216="sníž. přenesená",J216,0)</f>
        <v>0</v>
      </c>
      <c r="BI216" s="155">
        <f>IF(N216="nulová",J216,0)</f>
        <v>0</v>
      </c>
      <c r="BJ216" s="17" t="s">
        <v>77</v>
      </c>
      <c r="BK216" s="155">
        <f>ROUND(I216*H216,2)</f>
        <v>0</v>
      </c>
      <c r="BL216" s="17" t="s">
        <v>227</v>
      </c>
      <c r="BM216" s="154" t="s">
        <v>705</v>
      </c>
    </row>
    <row r="217" spans="1:65" s="13" customFormat="1">
      <c r="B217" s="156"/>
      <c r="D217" s="157" t="s">
        <v>151</v>
      </c>
      <c r="E217" s="158" t="s">
        <v>1</v>
      </c>
      <c r="F217" s="159" t="s">
        <v>378</v>
      </c>
      <c r="H217" s="158" t="s">
        <v>1</v>
      </c>
      <c r="I217" s="160"/>
      <c r="L217" s="156"/>
      <c r="M217" s="161"/>
      <c r="N217" s="162"/>
      <c r="O217" s="162"/>
      <c r="P217" s="162"/>
      <c r="Q217" s="162"/>
      <c r="R217" s="162"/>
      <c r="S217" s="162"/>
      <c r="T217" s="162"/>
      <c r="U217" s="163"/>
      <c r="AT217" s="158" t="s">
        <v>151</v>
      </c>
      <c r="AU217" s="158" t="s">
        <v>79</v>
      </c>
      <c r="AV217" s="13" t="s">
        <v>77</v>
      </c>
      <c r="AW217" s="13" t="s">
        <v>26</v>
      </c>
      <c r="AX217" s="13" t="s">
        <v>69</v>
      </c>
      <c r="AY217" s="158" t="s">
        <v>141</v>
      </c>
    </row>
    <row r="218" spans="1:65" s="14" customFormat="1">
      <c r="B218" s="164"/>
      <c r="D218" s="157" t="s">
        <v>151</v>
      </c>
      <c r="E218" s="165" t="s">
        <v>1</v>
      </c>
      <c r="F218" s="166" t="s">
        <v>405</v>
      </c>
      <c r="H218" s="167">
        <v>5.76</v>
      </c>
      <c r="I218" s="168"/>
      <c r="L218" s="164"/>
      <c r="M218" s="169"/>
      <c r="N218" s="170"/>
      <c r="O218" s="170"/>
      <c r="P218" s="170"/>
      <c r="Q218" s="170"/>
      <c r="R218" s="170"/>
      <c r="S218" s="170"/>
      <c r="T218" s="170"/>
      <c r="U218" s="171"/>
      <c r="AT218" s="165" t="s">
        <v>151</v>
      </c>
      <c r="AU218" s="165" t="s">
        <v>79</v>
      </c>
      <c r="AV218" s="14" t="s">
        <v>79</v>
      </c>
      <c r="AW218" s="14" t="s">
        <v>26</v>
      </c>
      <c r="AX218" s="14" t="s">
        <v>77</v>
      </c>
      <c r="AY218" s="165" t="s">
        <v>141</v>
      </c>
    </row>
    <row r="219" spans="1:65" s="2" customFormat="1" ht="24.2" customHeight="1">
      <c r="A219" s="32"/>
      <c r="B219" s="142"/>
      <c r="C219" s="143" t="s">
        <v>391</v>
      </c>
      <c r="D219" s="143" t="s">
        <v>144</v>
      </c>
      <c r="E219" s="144" t="s">
        <v>407</v>
      </c>
      <c r="F219" s="145" t="s">
        <v>408</v>
      </c>
      <c r="G219" s="146" t="s">
        <v>147</v>
      </c>
      <c r="H219" s="147">
        <v>5.76</v>
      </c>
      <c r="I219" s="148"/>
      <c r="J219" s="149">
        <f>ROUND(I219*H219,2)</f>
        <v>0</v>
      </c>
      <c r="K219" s="145" t="s">
        <v>148</v>
      </c>
      <c r="L219" s="33"/>
      <c r="M219" s="150" t="s">
        <v>1</v>
      </c>
      <c r="N219" s="151" t="s">
        <v>34</v>
      </c>
      <c r="O219" s="58"/>
      <c r="P219" s="152">
        <f>O219*H219</f>
        <v>0</v>
      </c>
      <c r="Q219" s="152">
        <v>1.3999999999999999E-4</v>
      </c>
      <c r="R219" s="152">
        <f>Q219*H219</f>
        <v>8.0639999999999987E-4</v>
      </c>
      <c r="S219" s="152">
        <v>0</v>
      </c>
      <c r="T219" s="152">
        <f>S219*H219</f>
        <v>0</v>
      </c>
      <c r="U219" s="153" t="s">
        <v>1</v>
      </c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R219" s="154" t="s">
        <v>227</v>
      </c>
      <c r="AT219" s="154" t="s">
        <v>144</v>
      </c>
      <c r="AU219" s="154" t="s">
        <v>79</v>
      </c>
      <c r="AY219" s="17" t="s">
        <v>141</v>
      </c>
      <c r="BE219" s="155">
        <f>IF(N219="základní",J219,0)</f>
        <v>0</v>
      </c>
      <c r="BF219" s="155">
        <f>IF(N219="snížená",J219,0)</f>
        <v>0</v>
      </c>
      <c r="BG219" s="155">
        <f>IF(N219="zákl. přenesená",J219,0)</f>
        <v>0</v>
      </c>
      <c r="BH219" s="155">
        <f>IF(N219="sníž. přenesená",J219,0)</f>
        <v>0</v>
      </c>
      <c r="BI219" s="155">
        <f>IF(N219="nulová",J219,0)</f>
        <v>0</v>
      </c>
      <c r="BJ219" s="17" t="s">
        <v>77</v>
      </c>
      <c r="BK219" s="155">
        <f>ROUND(I219*H219,2)</f>
        <v>0</v>
      </c>
      <c r="BL219" s="17" t="s">
        <v>227</v>
      </c>
      <c r="BM219" s="154" t="s">
        <v>706</v>
      </c>
    </row>
    <row r="220" spans="1:65" s="2" customFormat="1" ht="24.2" customHeight="1">
      <c r="A220" s="32"/>
      <c r="B220" s="142"/>
      <c r="C220" s="143" t="s">
        <v>397</v>
      </c>
      <c r="D220" s="143" t="s">
        <v>144</v>
      </c>
      <c r="E220" s="144" t="s">
        <v>411</v>
      </c>
      <c r="F220" s="145" t="s">
        <v>412</v>
      </c>
      <c r="G220" s="146" t="s">
        <v>147</v>
      </c>
      <c r="H220" s="147">
        <v>5.76</v>
      </c>
      <c r="I220" s="148"/>
      <c r="J220" s="149">
        <f>ROUND(I220*H220,2)</f>
        <v>0</v>
      </c>
      <c r="K220" s="145" t="s">
        <v>148</v>
      </c>
      <c r="L220" s="33"/>
      <c r="M220" s="150" t="s">
        <v>1</v>
      </c>
      <c r="N220" s="151" t="s">
        <v>34</v>
      </c>
      <c r="O220" s="58"/>
      <c r="P220" s="152">
        <f>O220*H220</f>
        <v>0</v>
      </c>
      <c r="Q220" s="152">
        <v>1.2E-4</v>
      </c>
      <c r="R220" s="152">
        <f>Q220*H220</f>
        <v>6.912E-4</v>
      </c>
      <c r="S220" s="152">
        <v>0</v>
      </c>
      <c r="T220" s="152">
        <f>S220*H220</f>
        <v>0</v>
      </c>
      <c r="U220" s="153" t="s">
        <v>1</v>
      </c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R220" s="154" t="s">
        <v>227</v>
      </c>
      <c r="AT220" s="154" t="s">
        <v>144</v>
      </c>
      <c r="AU220" s="154" t="s">
        <v>79</v>
      </c>
      <c r="AY220" s="17" t="s">
        <v>141</v>
      </c>
      <c r="BE220" s="155">
        <f>IF(N220="základní",J220,0)</f>
        <v>0</v>
      </c>
      <c r="BF220" s="155">
        <f>IF(N220="snížená",J220,0)</f>
        <v>0</v>
      </c>
      <c r="BG220" s="155">
        <f>IF(N220="zákl. přenesená",J220,0)</f>
        <v>0</v>
      </c>
      <c r="BH220" s="155">
        <f>IF(N220="sníž. přenesená",J220,0)</f>
        <v>0</v>
      </c>
      <c r="BI220" s="155">
        <f>IF(N220="nulová",J220,0)</f>
        <v>0</v>
      </c>
      <c r="BJ220" s="17" t="s">
        <v>77</v>
      </c>
      <c r="BK220" s="155">
        <f>ROUND(I220*H220,2)</f>
        <v>0</v>
      </c>
      <c r="BL220" s="17" t="s">
        <v>227</v>
      </c>
      <c r="BM220" s="154" t="s">
        <v>707</v>
      </c>
    </row>
    <row r="221" spans="1:65" s="13" customFormat="1">
      <c r="B221" s="156"/>
      <c r="D221" s="157" t="s">
        <v>151</v>
      </c>
      <c r="E221" s="158" t="s">
        <v>1</v>
      </c>
      <c r="F221" s="159" t="s">
        <v>378</v>
      </c>
      <c r="H221" s="158" t="s">
        <v>1</v>
      </c>
      <c r="I221" s="160"/>
      <c r="L221" s="156"/>
      <c r="M221" s="161"/>
      <c r="N221" s="162"/>
      <c r="O221" s="162"/>
      <c r="P221" s="162"/>
      <c r="Q221" s="162"/>
      <c r="R221" s="162"/>
      <c r="S221" s="162"/>
      <c r="T221" s="162"/>
      <c r="U221" s="163"/>
      <c r="AT221" s="158" t="s">
        <v>151</v>
      </c>
      <c r="AU221" s="158" t="s">
        <v>79</v>
      </c>
      <c r="AV221" s="13" t="s">
        <v>77</v>
      </c>
      <c r="AW221" s="13" t="s">
        <v>26</v>
      </c>
      <c r="AX221" s="13" t="s">
        <v>69</v>
      </c>
      <c r="AY221" s="158" t="s">
        <v>141</v>
      </c>
    </row>
    <row r="222" spans="1:65" s="14" customFormat="1">
      <c r="B222" s="164"/>
      <c r="D222" s="157" t="s">
        <v>151</v>
      </c>
      <c r="E222" s="165" t="s">
        <v>1</v>
      </c>
      <c r="F222" s="166" t="s">
        <v>405</v>
      </c>
      <c r="H222" s="167">
        <v>5.76</v>
      </c>
      <c r="I222" s="168"/>
      <c r="L222" s="164"/>
      <c r="M222" s="169"/>
      <c r="N222" s="170"/>
      <c r="O222" s="170"/>
      <c r="P222" s="170"/>
      <c r="Q222" s="170"/>
      <c r="R222" s="170"/>
      <c r="S222" s="170"/>
      <c r="T222" s="170"/>
      <c r="U222" s="171"/>
      <c r="AT222" s="165" t="s">
        <v>151</v>
      </c>
      <c r="AU222" s="165" t="s">
        <v>79</v>
      </c>
      <c r="AV222" s="14" t="s">
        <v>79</v>
      </c>
      <c r="AW222" s="14" t="s">
        <v>26</v>
      </c>
      <c r="AX222" s="14" t="s">
        <v>77</v>
      </c>
      <c r="AY222" s="165" t="s">
        <v>141</v>
      </c>
    </row>
    <row r="223" spans="1:65" s="12" customFormat="1" ht="22.9" customHeight="1">
      <c r="B223" s="129"/>
      <c r="D223" s="130" t="s">
        <v>68</v>
      </c>
      <c r="E223" s="140" t="s">
        <v>414</v>
      </c>
      <c r="F223" s="140" t="s">
        <v>415</v>
      </c>
      <c r="I223" s="132"/>
      <c r="J223" s="141">
        <f>BK223</f>
        <v>0</v>
      </c>
      <c r="L223" s="129"/>
      <c r="M223" s="134"/>
      <c r="N223" s="135"/>
      <c r="O223" s="135"/>
      <c r="P223" s="136">
        <f>SUM(P224:P230)</f>
        <v>0</v>
      </c>
      <c r="Q223" s="135"/>
      <c r="R223" s="136">
        <f>SUM(R224:R230)</f>
        <v>4.0996799999999993E-2</v>
      </c>
      <c r="S223" s="135"/>
      <c r="T223" s="136">
        <f>SUM(T224:T230)</f>
        <v>8.7047999999999986E-3</v>
      </c>
      <c r="U223" s="137"/>
      <c r="AR223" s="130" t="s">
        <v>79</v>
      </c>
      <c r="AT223" s="138" t="s">
        <v>68</v>
      </c>
      <c r="AU223" s="138" t="s">
        <v>77</v>
      </c>
      <c r="AY223" s="130" t="s">
        <v>141</v>
      </c>
      <c r="BK223" s="139">
        <f>SUM(BK224:BK230)</f>
        <v>0</v>
      </c>
    </row>
    <row r="224" spans="1:65" s="2" customFormat="1" ht="16.5" customHeight="1">
      <c r="A224" s="32"/>
      <c r="B224" s="142"/>
      <c r="C224" s="143" t="s">
        <v>401</v>
      </c>
      <c r="D224" s="143" t="s">
        <v>144</v>
      </c>
      <c r="E224" s="144" t="s">
        <v>417</v>
      </c>
      <c r="F224" s="145" t="s">
        <v>418</v>
      </c>
      <c r="G224" s="146" t="s">
        <v>147</v>
      </c>
      <c r="H224" s="147">
        <v>28.08</v>
      </c>
      <c r="I224" s="148"/>
      <c r="J224" s="149">
        <f>ROUND(I224*H224,2)</f>
        <v>0</v>
      </c>
      <c r="K224" s="145" t="s">
        <v>148</v>
      </c>
      <c r="L224" s="33"/>
      <c r="M224" s="150" t="s">
        <v>1</v>
      </c>
      <c r="N224" s="151" t="s">
        <v>34</v>
      </c>
      <c r="O224" s="58"/>
      <c r="P224" s="152">
        <f>O224*H224</f>
        <v>0</v>
      </c>
      <c r="Q224" s="152">
        <v>1E-3</v>
      </c>
      <c r="R224" s="152">
        <f>Q224*H224</f>
        <v>2.8079999999999997E-2</v>
      </c>
      <c r="S224" s="152">
        <v>3.1E-4</v>
      </c>
      <c r="T224" s="152">
        <f>S224*H224</f>
        <v>8.7047999999999986E-3</v>
      </c>
      <c r="U224" s="153" t="s">
        <v>1</v>
      </c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R224" s="154" t="s">
        <v>227</v>
      </c>
      <c r="AT224" s="154" t="s">
        <v>144</v>
      </c>
      <c r="AU224" s="154" t="s">
        <v>79</v>
      </c>
      <c r="AY224" s="17" t="s">
        <v>141</v>
      </c>
      <c r="BE224" s="155">
        <f>IF(N224="základní",J224,0)</f>
        <v>0</v>
      </c>
      <c r="BF224" s="155">
        <f>IF(N224="snížená",J224,0)</f>
        <v>0</v>
      </c>
      <c r="BG224" s="155">
        <f>IF(N224="zákl. přenesená",J224,0)</f>
        <v>0</v>
      </c>
      <c r="BH224" s="155">
        <f>IF(N224="sníž. přenesená",J224,0)</f>
        <v>0</v>
      </c>
      <c r="BI224" s="155">
        <f>IF(N224="nulová",J224,0)</f>
        <v>0</v>
      </c>
      <c r="BJ224" s="17" t="s">
        <v>77</v>
      </c>
      <c r="BK224" s="155">
        <f>ROUND(I224*H224,2)</f>
        <v>0</v>
      </c>
      <c r="BL224" s="17" t="s">
        <v>227</v>
      </c>
      <c r="BM224" s="154" t="s">
        <v>708</v>
      </c>
    </row>
    <row r="225" spans="1:65" s="14" customFormat="1">
      <c r="B225" s="164"/>
      <c r="D225" s="157" t="s">
        <v>151</v>
      </c>
      <c r="E225" s="165" t="s">
        <v>1</v>
      </c>
      <c r="F225" s="166" t="s">
        <v>709</v>
      </c>
      <c r="H225" s="167">
        <v>28.08</v>
      </c>
      <c r="I225" s="168"/>
      <c r="L225" s="164"/>
      <c r="M225" s="169"/>
      <c r="N225" s="170"/>
      <c r="O225" s="170"/>
      <c r="P225" s="170"/>
      <c r="Q225" s="170"/>
      <c r="R225" s="170"/>
      <c r="S225" s="170"/>
      <c r="T225" s="170"/>
      <c r="U225" s="171"/>
      <c r="AT225" s="165" t="s">
        <v>151</v>
      </c>
      <c r="AU225" s="165" t="s">
        <v>79</v>
      </c>
      <c r="AV225" s="14" t="s">
        <v>79</v>
      </c>
      <c r="AW225" s="14" t="s">
        <v>26</v>
      </c>
      <c r="AX225" s="14" t="s">
        <v>77</v>
      </c>
      <c r="AY225" s="165" t="s">
        <v>141</v>
      </c>
    </row>
    <row r="226" spans="1:65" s="2" customFormat="1" ht="24.2" customHeight="1">
      <c r="A226" s="32"/>
      <c r="B226" s="142"/>
      <c r="C226" s="143" t="s">
        <v>406</v>
      </c>
      <c r="D226" s="143" t="s">
        <v>144</v>
      </c>
      <c r="E226" s="144" t="s">
        <v>422</v>
      </c>
      <c r="F226" s="145" t="s">
        <v>423</v>
      </c>
      <c r="G226" s="146" t="s">
        <v>147</v>
      </c>
      <c r="H226" s="147">
        <v>28.08</v>
      </c>
      <c r="I226" s="148"/>
      <c r="J226" s="149">
        <f>ROUND(I226*H226,2)</f>
        <v>0</v>
      </c>
      <c r="K226" s="145" t="s">
        <v>148</v>
      </c>
      <c r="L226" s="33"/>
      <c r="M226" s="150" t="s">
        <v>1</v>
      </c>
      <c r="N226" s="151" t="s">
        <v>34</v>
      </c>
      <c r="O226" s="58"/>
      <c r="P226" s="152">
        <f>O226*H226</f>
        <v>0</v>
      </c>
      <c r="Q226" s="152">
        <v>0</v>
      </c>
      <c r="R226" s="152">
        <f>Q226*H226</f>
        <v>0</v>
      </c>
      <c r="S226" s="152">
        <v>0</v>
      </c>
      <c r="T226" s="152">
        <f>S226*H226</f>
        <v>0</v>
      </c>
      <c r="U226" s="153" t="s">
        <v>1</v>
      </c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R226" s="154" t="s">
        <v>227</v>
      </c>
      <c r="AT226" s="154" t="s">
        <v>144</v>
      </c>
      <c r="AU226" s="154" t="s">
        <v>79</v>
      </c>
      <c r="AY226" s="17" t="s">
        <v>141</v>
      </c>
      <c r="BE226" s="155">
        <f>IF(N226="základní",J226,0)</f>
        <v>0</v>
      </c>
      <c r="BF226" s="155">
        <f>IF(N226="snížená",J226,0)</f>
        <v>0</v>
      </c>
      <c r="BG226" s="155">
        <f>IF(N226="zákl. přenesená",J226,0)</f>
        <v>0</v>
      </c>
      <c r="BH226" s="155">
        <f>IF(N226="sníž. přenesená",J226,0)</f>
        <v>0</v>
      </c>
      <c r="BI226" s="155">
        <f>IF(N226="nulová",J226,0)</f>
        <v>0</v>
      </c>
      <c r="BJ226" s="17" t="s">
        <v>77</v>
      </c>
      <c r="BK226" s="155">
        <f>ROUND(I226*H226,2)</f>
        <v>0</v>
      </c>
      <c r="BL226" s="17" t="s">
        <v>227</v>
      </c>
      <c r="BM226" s="154" t="s">
        <v>710</v>
      </c>
    </row>
    <row r="227" spans="1:65" s="2" customFormat="1" ht="24.2" customHeight="1">
      <c r="A227" s="32"/>
      <c r="B227" s="142"/>
      <c r="C227" s="143" t="s">
        <v>410</v>
      </c>
      <c r="D227" s="143" t="s">
        <v>144</v>
      </c>
      <c r="E227" s="144" t="s">
        <v>426</v>
      </c>
      <c r="F227" s="145" t="s">
        <v>427</v>
      </c>
      <c r="G227" s="146" t="s">
        <v>147</v>
      </c>
      <c r="H227" s="147">
        <v>28.08</v>
      </c>
      <c r="I227" s="148"/>
      <c r="J227" s="149">
        <f>ROUND(I227*H227,2)</f>
        <v>0</v>
      </c>
      <c r="K227" s="145" t="s">
        <v>148</v>
      </c>
      <c r="L227" s="33"/>
      <c r="M227" s="150" t="s">
        <v>1</v>
      </c>
      <c r="N227" s="151" t="s">
        <v>34</v>
      </c>
      <c r="O227" s="58"/>
      <c r="P227" s="152">
        <f>O227*H227</f>
        <v>0</v>
      </c>
      <c r="Q227" s="152">
        <v>2.0000000000000001E-4</v>
      </c>
      <c r="R227" s="152">
        <f>Q227*H227</f>
        <v>5.6160000000000003E-3</v>
      </c>
      <c r="S227" s="152">
        <v>0</v>
      </c>
      <c r="T227" s="152">
        <f>S227*H227</f>
        <v>0</v>
      </c>
      <c r="U227" s="153" t="s">
        <v>1</v>
      </c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R227" s="154" t="s">
        <v>227</v>
      </c>
      <c r="AT227" s="154" t="s">
        <v>144</v>
      </c>
      <c r="AU227" s="154" t="s">
        <v>79</v>
      </c>
      <c r="AY227" s="17" t="s">
        <v>141</v>
      </c>
      <c r="BE227" s="155">
        <f>IF(N227="základní",J227,0)</f>
        <v>0</v>
      </c>
      <c r="BF227" s="155">
        <f>IF(N227="snížená",J227,0)</f>
        <v>0</v>
      </c>
      <c r="BG227" s="155">
        <f>IF(N227="zákl. přenesená",J227,0)</f>
        <v>0</v>
      </c>
      <c r="BH227" s="155">
        <f>IF(N227="sníž. přenesená",J227,0)</f>
        <v>0</v>
      </c>
      <c r="BI227" s="155">
        <f>IF(N227="nulová",J227,0)</f>
        <v>0</v>
      </c>
      <c r="BJ227" s="17" t="s">
        <v>77</v>
      </c>
      <c r="BK227" s="155">
        <f>ROUND(I227*H227,2)</f>
        <v>0</v>
      </c>
      <c r="BL227" s="17" t="s">
        <v>227</v>
      </c>
      <c r="BM227" s="154" t="s">
        <v>711</v>
      </c>
    </row>
    <row r="228" spans="1:65" s="13" customFormat="1">
      <c r="B228" s="156"/>
      <c r="D228" s="157" t="s">
        <v>151</v>
      </c>
      <c r="E228" s="158" t="s">
        <v>1</v>
      </c>
      <c r="F228" s="159" t="s">
        <v>429</v>
      </c>
      <c r="H228" s="158" t="s">
        <v>1</v>
      </c>
      <c r="I228" s="160"/>
      <c r="L228" s="156"/>
      <c r="M228" s="161"/>
      <c r="N228" s="162"/>
      <c r="O228" s="162"/>
      <c r="P228" s="162"/>
      <c r="Q228" s="162"/>
      <c r="R228" s="162"/>
      <c r="S228" s="162"/>
      <c r="T228" s="162"/>
      <c r="U228" s="163"/>
      <c r="AT228" s="158" t="s">
        <v>151</v>
      </c>
      <c r="AU228" s="158" t="s">
        <v>79</v>
      </c>
      <c r="AV228" s="13" t="s">
        <v>77</v>
      </c>
      <c r="AW228" s="13" t="s">
        <v>26</v>
      </c>
      <c r="AX228" s="13" t="s">
        <v>69</v>
      </c>
      <c r="AY228" s="158" t="s">
        <v>141</v>
      </c>
    </row>
    <row r="229" spans="1:65" s="14" customFormat="1">
      <c r="B229" s="164"/>
      <c r="D229" s="157" t="s">
        <v>151</v>
      </c>
      <c r="E229" s="165" t="s">
        <v>1</v>
      </c>
      <c r="F229" s="166" t="s">
        <v>709</v>
      </c>
      <c r="H229" s="167">
        <v>28.08</v>
      </c>
      <c r="I229" s="168"/>
      <c r="L229" s="164"/>
      <c r="M229" s="169"/>
      <c r="N229" s="170"/>
      <c r="O229" s="170"/>
      <c r="P229" s="170"/>
      <c r="Q229" s="170"/>
      <c r="R229" s="170"/>
      <c r="S229" s="170"/>
      <c r="T229" s="170"/>
      <c r="U229" s="171"/>
      <c r="AT229" s="165" t="s">
        <v>151</v>
      </c>
      <c r="AU229" s="165" t="s">
        <v>79</v>
      </c>
      <c r="AV229" s="14" t="s">
        <v>79</v>
      </c>
      <c r="AW229" s="14" t="s">
        <v>26</v>
      </c>
      <c r="AX229" s="14" t="s">
        <v>77</v>
      </c>
      <c r="AY229" s="165" t="s">
        <v>141</v>
      </c>
    </row>
    <row r="230" spans="1:65" s="2" customFormat="1" ht="33" customHeight="1">
      <c r="A230" s="32"/>
      <c r="B230" s="142"/>
      <c r="C230" s="143" t="s">
        <v>416</v>
      </c>
      <c r="D230" s="143" t="s">
        <v>144</v>
      </c>
      <c r="E230" s="144" t="s">
        <v>431</v>
      </c>
      <c r="F230" s="145" t="s">
        <v>432</v>
      </c>
      <c r="G230" s="146" t="s">
        <v>147</v>
      </c>
      <c r="H230" s="147">
        <v>28.08</v>
      </c>
      <c r="I230" s="148"/>
      <c r="J230" s="149">
        <f>ROUND(I230*H230,2)</f>
        <v>0</v>
      </c>
      <c r="K230" s="145" t="s">
        <v>148</v>
      </c>
      <c r="L230" s="33"/>
      <c r="M230" s="183" t="s">
        <v>1</v>
      </c>
      <c r="N230" s="184" t="s">
        <v>34</v>
      </c>
      <c r="O230" s="185"/>
      <c r="P230" s="186">
        <f>O230*H230</f>
        <v>0</v>
      </c>
      <c r="Q230" s="186">
        <v>2.5999999999999998E-4</v>
      </c>
      <c r="R230" s="186">
        <f>Q230*H230</f>
        <v>7.3007999999999988E-3</v>
      </c>
      <c r="S230" s="186">
        <v>0</v>
      </c>
      <c r="T230" s="186">
        <f>S230*H230</f>
        <v>0</v>
      </c>
      <c r="U230" s="187" t="s">
        <v>1</v>
      </c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R230" s="154" t="s">
        <v>227</v>
      </c>
      <c r="AT230" s="154" t="s">
        <v>144</v>
      </c>
      <c r="AU230" s="154" t="s">
        <v>79</v>
      </c>
      <c r="AY230" s="17" t="s">
        <v>141</v>
      </c>
      <c r="BE230" s="155">
        <f>IF(N230="základní",J230,0)</f>
        <v>0</v>
      </c>
      <c r="BF230" s="155">
        <f>IF(N230="snížená",J230,0)</f>
        <v>0</v>
      </c>
      <c r="BG230" s="155">
        <f>IF(N230="zákl. přenesená",J230,0)</f>
        <v>0</v>
      </c>
      <c r="BH230" s="155">
        <f>IF(N230="sníž. přenesená",J230,0)</f>
        <v>0</v>
      </c>
      <c r="BI230" s="155">
        <f>IF(N230="nulová",J230,0)</f>
        <v>0</v>
      </c>
      <c r="BJ230" s="17" t="s">
        <v>77</v>
      </c>
      <c r="BK230" s="155">
        <f>ROUND(I230*H230,2)</f>
        <v>0</v>
      </c>
      <c r="BL230" s="17" t="s">
        <v>227</v>
      </c>
      <c r="BM230" s="154" t="s">
        <v>712</v>
      </c>
    </row>
    <row r="231" spans="1:65" s="2" customFormat="1" ht="6.95" customHeight="1">
      <c r="A231" s="32"/>
      <c r="B231" s="47"/>
      <c r="C231" s="48"/>
      <c r="D231" s="48"/>
      <c r="E231" s="48"/>
      <c r="F231" s="48"/>
      <c r="G231" s="48"/>
      <c r="H231" s="48"/>
      <c r="I231" s="48"/>
      <c r="J231" s="48"/>
      <c r="K231" s="48"/>
      <c r="L231" s="33"/>
      <c r="M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</row>
  </sheetData>
  <autoFilter ref="C131:K230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76" fitToHeight="100" orientation="portrait" r:id="rId1"/>
  <headerFooter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31"/>
  <sheetViews>
    <sheetView showGridLines="0" workbookViewId="0">
      <selection activeCell="F128" sqref="F128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1" width="14.16406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0" t="s">
        <v>5</v>
      </c>
      <c r="M2" s="231"/>
      <c r="N2" s="231"/>
      <c r="O2" s="231"/>
      <c r="P2" s="231"/>
      <c r="Q2" s="231"/>
      <c r="R2" s="231"/>
      <c r="S2" s="231"/>
      <c r="T2" s="231"/>
      <c r="U2" s="231"/>
      <c r="V2" s="231"/>
      <c r="AT2" s="17" t="s">
        <v>94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79</v>
      </c>
    </row>
    <row r="4" spans="1:46" s="1" customFormat="1" ht="24.95" customHeight="1">
      <c r="B4" s="20"/>
      <c r="D4" s="21" t="s">
        <v>101</v>
      </c>
      <c r="L4" s="20"/>
      <c r="M4" s="93" t="s">
        <v>9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948</v>
      </c>
      <c r="L6" s="20"/>
    </row>
    <row r="7" spans="1:46" s="1" customFormat="1" ht="16.5" customHeight="1">
      <c r="B7" s="20"/>
      <c r="E7" s="245" t="str">
        <f>'Rekapitulace stavby'!K6</f>
        <v>GJN - oprava výměnou - žákovské soc.zařízení</v>
      </c>
      <c r="F7" s="246"/>
      <c r="G7" s="246"/>
      <c r="H7" s="246"/>
      <c r="L7" s="20"/>
    </row>
    <row r="8" spans="1:46" s="2" customFormat="1" ht="12" customHeight="1">
      <c r="A8" s="32"/>
      <c r="B8" s="33"/>
      <c r="C8" s="32"/>
      <c r="D8" s="27" t="s">
        <v>102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24" t="s">
        <v>713</v>
      </c>
      <c r="F9" s="244"/>
      <c r="G9" s="244"/>
      <c r="H9" s="244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15</v>
      </c>
      <c r="E11" s="32"/>
      <c r="F11" s="25" t="s">
        <v>1</v>
      </c>
      <c r="G11" s="32"/>
      <c r="H11" s="32"/>
      <c r="I11" s="27" t="s">
        <v>16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17</v>
      </c>
      <c r="E12" s="32"/>
      <c r="F12" s="25" t="s">
        <v>18</v>
      </c>
      <c r="G12" s="32"/>
      <c r="H12" s="32"/>
      <c r="I12" s="27" t="s">
        <v>19</v>
      </c>
      <c r="J12" s="197" t="str">
        <f>'Rekapitulace stavby'!AN8</f>
        <v>Vyplň údaj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20</v>
      </c>
      <c r="E14" s="32"/>
      <c r="F14" s="201" t="str">
        <f>'Rekapitulace stavby'!K10</f>
        <v>Gymnázium Jana Nerudy, škola hl. m. Prahy, Hellichova 3, 118 00 Praha 1</v>
      </c>
      <c r="G14" s="32"/>
      <c r="H14" s="32"/>
      <c r="I14" s="27" t="s">
        <v>21</v>
      </c>
      <c r="J14" s="25" t="str">
        <f>IF('Rekapitulace stavby'!AN10="","",'Rekapitulace stavby'!AN10)</f>
        <v>708 72 767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tr">
        <f>IF('Rekapitulace stavby'!E11="","",'Rekapitulace stavby'!E11)</f>
        <v xml:space="preserve"> </v>
      </c>
      <c r="F15" s="32"/>
      <c r="G15" s="32"/>
      <c r="H15" s="32"/>
      <c r="I15" s="27" t="s">
        <v>22</v>
      </c>
      <c r="J15" s="25" t="str">
        <f>IF('Rekapitulace stavby'!AN11="","",'Rekapitulace stavby'!AN11)</f>
        <v/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23</v>
      </c>
      <c r="E17" s="32"/>
      <c r="F17" s="32"/>
      <c r="G17" s="32"/>
      <c r="H17" s="32"/>
      <c r="I17" s="27" t="s">
        <v>21</v>
      </c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47" t="str">
        <f>'Rekapitulace stavby'!E14</f>
        <v>Vyplň údaj</v>
      </c>
      <c r="F18" s="239"/>
      <c r="G18" s="239"/>
      <c r="H18" s="239"/>
      <c r="I18" s="27" t="s">
        <v>22</v>
      </c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25</v>
      </c>
      <c r="E20" s="32"/>
      <c r="F20" s="32"/>
      <c r="G20" s="32"/>
      <c r="H20" s="32"/>
      <c r="I20" s="27" t="s">
        <v>21</v>
      </c>
      <c r="J20" s="25" t="str">
        <f>IF('Rekapitulace stavby'!AN16="","",'Rekapitulace stavby'!AN16)</f>
        <v/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tr">
        <f>IF('Rekapitulace stavby'!E17="","",'Rekapitulace stavby'!E17)</f>
        <v xml:space="preserve"> </v>
      </c>
      <c r="F21" s="32"/>
      <c r="G21" s="32"/>
      <c r="H21" s="32"/>
      <c r="I21" s="27" t="s">
        <v>22</v>
      </c>
      <c r="J21" s="25" t="str">
        <f>IF('Rekapitulace stavby'!AN17="","",'Rekapitulace stavby'!AN17)</f>
        <v/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27</v>
      </c>
      <c r="E23" s="32"/>
      <c r="F23" s="32"/>
      <c r="G23" s="32"/>
      <c r="H23" s="32"/>
      <c r="I23" s="27" t="s">
        <v>21</v>
      </c>
      <c r="J23" s="25" t="str">
        <f>IF('Rekapitulace stavby'!AN19="","",'Rekapitulace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IF('Rekapitulace stavby'!E20="","",'Rekapitulace stavby'!E20)</f>
        <v xml:space="preserve"> </v>
      </c>
      <c r="F24" s="32"/>
      <c r="G24" s="32"/>
      <c r="H24" s="32"/>
      <c r="I24" s="27" t="s">
        <v>22</v>
      </c>
      <c r="J24" s="25" t="str">
        <f>IF('Rekapitulace stavby'!AN20="","",'Rekapitulace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28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4"/>
      <c r="B27" s="95"/>
      <c r="C27" s="94"/>
      <c r="D27" s="94"/>
      <c r="E27" s="243" t="s">
        <v>1</v>
      </c>
      <c r="F27" s="243"/>
      <c r="G27" s="243"/>
      <c r="H27" s="243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97" t="s">
        <v>29</v>
      </c>
      <c r="E30" s="32"/>
      <c r="F30" s="32"/>
      <c r="G30" s="32"/>
      <c r="H30" s="32"/>
      <c r="I30" s="32"/>
      <c r="J30" s="71">
        <f>ROUND(J132,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31</v>
      </c>
      <c r="G32" s="32"/>
      <c r="H32" s="32"/>
      <c r="I32" s="36" t="s">
        <v>30</v>
      </c>
      <c r="J32" s="36" t="s">
        <v>32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98" t="s">
        <v>33</v>
      </c>
      <c r="E33" s="27" t="s">
        <v>34</v>
      </c>
      <c r="F33" s="99">
        <f>ROUND((SUM(BE132:BE230)),  2)</f>
        <v>0</v>
      </c>
      <c r="G33" s="32"/>
      <c r="H33" s="32"/>
      <c r="I33" s="100">
        <v>0.21</v>
      </c>
      <c r="J33" s="99">
        <f>ROUND(((SUM(BE132:BE230))*I33),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35</v>
      </c>
      <c r="F34" s="99">
        <f>ROUND((SUM(BF132:BF230)),  2)</f>
        <v>0</v>
      </c>
      <c r="G34" s="32"/>
      <c r="H34" s="32"/>
      <c r="I34" s="100">
        <v>0.15</v>
      </c>
      <c r="J34" s="99">
        <f>ROUND(((SUM(BF132:BF230))*I34),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36</v>
      </c>
      <c r="F35" s="99">
        <f>ROUND((SUM(BG132:BG230)),  2)</f>
        <v>0</v>
      </c>
      <c r="G35" s="32"/>
      <c r="H35" s="32"/>
      <c r="I35" s="100">
        <v>0.21</v>
      </c>
      <c r="J35" s="99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37</v>
      </c>
      <c r="F36" s="99">
        <f>ROUND((SUM(BH132:BH230)),  2)</f>
        <v>0</v>
      </c>
      <c r="G36" s="32"/>
      <c r="H36" s="32"/>
      <c r="I36" s="100">
        <v>0.15</v>
      </c>
      <c r="J36" s="99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38</v>
      </c>
      <c r="F37" s="99">
        <f>ROUND((SUM(BI132:BI230)),  2)</f>
        <v>0</v>
      </c>
      <c r="G37" s="32"/>
      <c r="H37" s="32"/>
      <c r="I37" s="100">
        <v>0</v>
      </c>
      <c r="J37" s="99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1"/>
      <c r="D39" s="102" t="s">
        <v>39</v>
      </c>
      <c r="E39" s="60"/>
      <c r="F39" s="60"/>
      <c r="G39" s="103" t="s">
        <v>40</v>
      </c>
      <c r="H39" s="104" t="s">
        <v>41</v>
      </c>
      <c r="I39" s="60"/>
      <c r="J39" s="105">
        <f>SUM(J30:J37)</f>
        <v>0</v>
      </c>
      <c r="K39" s="106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2"/>
      <c r="D50" s="43" t="s">
        <v>42</v>
      </c>
      <c r="E50" s="44"/>
      <c r="F50" s="44"/>
      <c r="G50" s="43" t="s">
        <v>43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2"/>
      <c r="B61" s="33"/>
      <c r="C61" s="32"/>
      <c r="D61" s="45" t="s">
        <v>44</v>
      </c>
      <c r="E61" s="35"/>
      <c r="F61" s="107" t="s">
        <v>45</v>
      </c>
      <c r="G61" s="45" t="s">
        <v>44</v>
      </c>
      <c r="H61" s="35"/>
      <c r="I61" s="35"/>
      <c r="J61" s="108" t="s">
        <v>45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2"/>
      <c r="B65" s="33"/>
      <c r="C65" s="32"/>
      <c r="D65" s="43" t="s">
        <v>46</v>
      </c>
      <c r="E65" s="46"/>
      <c r="F65" s="46"/>
      <c r="G65" s="43" t="s">
        <v>47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2"/>
      <c r="B76" s="33"/>
      <c r="C76" s="32"/>
      <c r="D76" s="45" t="s">
        <v>44</v>
      </c>
      <c r="E76" s="35"/>
      <c r="F76" s="107" t="s">
        <v>45</v>
      </c>
      <c r="G76" s="45" t="s">
        <v>44</v>
      </c>
      <c r="H76" s="35"/>
      <c r="I76" s="35"/>
      <c r="J76" s="108" t="s">
        <v>45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104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948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45" t="str">
        <f>E7</f>
        <v>GJN - oprava výměnou - žákovské soc.zařízení</v>
      </c>
      <c r="F85" s="246"/>
      <c r="G85" s="246"/>
      <c r="H85" s="246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102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24" t="str">
        <f>E9</f>
        <v>06 - SZ 212</v>
      </c>
      <c r="F87" s="244"/>
      <c r="G87" s="244"/>
      <c r="H87" s="244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17</v>
      </c>
      <c r="D89" s="32"/>
      <c r="E89" s="32"/>
      <c r="F89" s="25" t="str">
        <f>F12</f>
        <v xml:space="preserve"> </v>
      </c>
      <c r="G89" s="32"/>
      <c r="H89" s="32"/>
      <c r="I89" s="27" t="s">
        <v>19</v>
      </c>
      <c r="J89" s="55" t="str">
        <f>IF(J12="","",J12)</f>
        <v>Vyplň údaj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20</v>
      </c>
      <c r="D91" s="32"/>
      <c r="E91" s="32"/>
      <c r="F91" s="203" t="str">
        <f>F14</f>
        <v>Gymnázium Jana Nerudy, škola hl. m. Prahy, Hellichova 3, 118 00 Praha 1</v>
      </c>
      <c r="G91" s="32"/>
      <c r="H91" s="32"/>
      <c r="I91" s="27" t="s">
        <v>25</v>
      </c>
      <c r="J91" s="30" t="str">
        <f>E21</f>
        <v xml:space="preserve"> 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23</v>
      </c>
      <c r="D92" s="32"/>
      <c r="E92" s="32"/>
      <c r="F92" s="25" t="str">
        <f>IF(E18="","",E18)</f>
        <v>Vyplň údaj</v>
      </c>
      <c r="G92" s="32"/>
      <c r="H92" s="32"/>
      <c r="I92" s="27" t="s">
        <v>27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09" t="s">
        <v>105</v>
      </c>
      <c r="D94" s="101"/>
      <c r="E94" s="101"/>
      <c r="F94" s="101"/>
      <c r="G94" s="101"/>
      <c r="H94" s="101"/>
      <c r="I94" s="101"/>
      <c r="J94" s="110" t="s">
        <v>106</v>
      </c>
      <c r="K94" s="101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11" t="s">
        <v>107</v>
      </c>
      <c r="D96" s="32"/>
      <c r="E96" s="32"/>
      <c r="F96" s="32"/>
      <c r="G96" s="32"/>
      <c r="H96" s="32"/>
      <c r="I96" s="32"/>
      <c r="J96" s="71">
        <f>J132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108</v>
      </c>
    </row>
    <row r="97" spans="2:12" s="9" customFormat="1" ht="24.95" customHeight="1">
      <c r="B97" s="112"/>
      <c r="D97" s="113" t="s">
        <v>109</v>
      </c>
      <c r="E97" s="114"/>
      <c r="F97" s="114"/>
      <c r="G97" s="114"/>
      <c r="H97" s="114"/>
      <c r="I97" s="114"/>
      <c r="J97" s="115">
        <f>J133</f>
        <v>0</v>
      </c>
      <c r="L97" s="112"/>
    </row>
    <row r="98" spans="2:12" s="10" customFormat="1" ht="19.899999999999999" customHeight="1">
      <c r="B98" s="116"/>
      <c r="D98" s="117" t="s">
        <v>110</v>
      </c>
      <c r="E98" s="118"/>
      <c r="F98" s="118"/>
      <c r="G98" s="118"/>
      <c r="H98" s="118"/>
      <c r="I98" s="118"/>
      <c r="J98" s="119">
        <f>J134</f>
        <v>0</v>
      </c>
      <c r="L98" s="116"/>
    </row>
    <row r="99" spans="2:12" s="10" customFormat="1" ht="19.899999999999999" customHeight="1">
      <c r="B99" s="116"/>
      <c r="D99" s="117" t="s">
        <v>111</v>
      </c>
      <c r="E99" s="118"/>
      <c r="F99" s="118"/>
      <c r="G99" s="118"/>
      <c r="H99" s="118"/>
      <c r="I99" s="118"/>
      <c r="J99" s="119">
        <f>J137</f>
        <v>0</v>
      </c>
      <c r="L99" s="116"/>
    </row>
    <row r="100" spans="2:12" s="10" customFormat="1" ht="19.899999999999999" customHeight="1">
      <c r="B100" s="116"/>
      <c r="D100" s="117" t="s">
        <v>112</v>
      </c>
      <c r="E100" s="118"/>
      <c r="F100" s="118"/>
      <c r="G100" s="118"/>
      <c r="H100" s="118"/>
      <c r="I100" s="118"/>
      <c r="J100" s="119">
        <f>J148</f>
        <v>0</v>
      </c>
      <c r="L100" s="116"/>
    </row>
    <row r="101" spans="2:12" s="10" customFormat="1" ht="19.899999999999999" customHeight="1">
      <c r="B101" s="116"/>
      <c r="D101" s="117" t="s">
        <v>113</v>
      </c>
      <c r="E101" s="118"/>
      <c r="F101" s="118"/>
      <c r="G101" s="118"/>
      <c r="H101" s="118"/>
      <c r="I101" s="118"/>
      <c r="J101" s="119">
        <f>J154</f>
        <v>0</v>
      </c>
      <c r="L101" s="116"/>
    </row>
    <row r="102" spans="2:12" s="10" customFormat="1" ht="19.899999999999999" customHeight="1">
      <c r="B102" s="116"/>
      <c r="D102" s="117" t="s">
        <v>114</v>
      </c>
      <c r="E102" s="118"/>
      <c r="F102" s="118"/>
      <c r="G102" s="118"/>
      <c r="H102" s="118"/>
      <c r="I102" s="118"/>
      <c r="J102" s="119">
        <f>J161</f>
        <v>0</v>
      </c>
      <c r="L102" s="116"/>
    </row>
    <row r="103" spans="2:12" s="9" customFormat="1" ht="24.95" customHeight="1">
      <c r="B103" s="112"/>
      <c r="D103" s="113" t="s">
        <v>115</v>
      </c>
      <c r="E103" s="114"/>
      <c r="F103" s="114"/>
      <c r="G103" s="114"/>
      <c r="H103" s="114"/>
      <c r="I103" s="114"/>
      <c r="J103" s="115">
        <f>J163</f>
        <v>0</v>
      </c>
      <c r="L103" s="112"/>
    </row>
    <row r="104" spans="2:12" s="10" customFormat="1" ht="19.899999999999999" customHeight="1">
      <c r="B104" s="116"/>
      <c r="D104" s="117" t="s">
        <v>116</v>
      </c>
      <c r="E104" s="118"/>
      <c r="F104" s="118"/>
      <c r="G104" s="118"/>
      <c r="H104" s="118"/>
      <c r="I104" s="118"/>
      <c r="J104" s="119">
        <f>J164</f>
        <v>0</v>
      </c>
      <c r="L104" s="116"/>
    </row>
    <row r="105" spans="2:12" s="10" customFormat="1" ht="19.899999999999999" customHeight="1">
      <c r="B105" s="116"/>
      <c r="D105" s="117" t="s">
        <v>117</v>
      </c>
      <c r="E105" s="118"/>
      <c r="F105" s="118"/>
      <c r="G105" s="118"/>
      <c r="H105" s="118"/>
      <c r="I105" s="118"/>
      <c r="J105" s="119">
        <f>J166</f>
        <v>0</v>
      </c>
      <c r="L105" s="116"/>
    </row>
    <row r="106" spans="2:12" s="10" customFormat="1" ht="19.899999999999999" customHeight="1">
      <c r="B106" s="116"/>
      <c r="D106" s="117" t="s">
        <v>118</v>
      </c>
      <c r="E106" s="118"/>
      <c r="F106" s="118"/>
      <c r="G106" s="118"/>
      <c r="H106" s="118"/>
      <c r="I106" s="118"/>
      <c r="J106" s="119">
        <f>J177</f>
        <v>0</v>
      </c>
      <c r="L106" s="116"/>
    </row>
    <row r="107" spans="2:12" s="10" customFormat="1" ht="19.899999999999999" customHeight="1">
      <c r="B107" s="116"/>
      <c r="D107" s="117" t="s">
        <v>119</v>
      </c>
      <c r="E107" s="118"/>
      <c r="F107" s="118"/>
      <c r="G107" s="118"/>
      <c r="H107" s="118"/>
      <c r="I107" s="118"/>
      <c r="J107" s="119">
        <f>J182</f>
        <v>0</v>
      </c>
      <c r="L107" s="116"/>
    </row>
    <row r="108" spans="2:12" s="10" customFormat="1" ht="19.899999999999999" customHeight="1">
      <c r="B108" s="116"/>
      <c r="D108" s="117" t="s">
        <v>120</v>
      </c>
      <c r="E108" s="118"/>
      <c r="F108" s="118"/>
      <c r="G108" s="118"/>
      <c r="H108" s="118"/>
      <c r="I108" s="118"/>
      <c r="J108" s="119">
        <f>J184</f>
        <v>0</v>
      </c>
      <c r="L108" s="116"/>
    </row>
    <row r="109" spans="2:12" s="10" customFormat="1" ht="19.899999999999999" customHeight="1">
      <c r="B109" s="116"/>
      <c r="D109" s="117" t="s">
        <v>121</v>
      </c>
      <c r="E109" s="118"/>
      <c r="F109" s="118"/>
      <c r="G109" s="118"/>
      <c r="H109" s="118"/>
      <c r="I109" s="118"/>
      <c r="J109" s="119">
        <f>J188</f>
        <v>0</v>
      </c>
      <c r="L109" s="116"/>
    </row>
    <row r="110" spans="2:12" s="10" customFormat="1" ht="19.899999999999999" customHeight="1">
      <c r="B110" s="116"/>
      <c r="D110" s="117" t="s">
        <v>122</v>
      </c>
      <c r="E110" s="118"/>
      <c r="F110" s="118"/>
      <c r="G110" s="118"/>
      <c r="H110" s="118"/>
      <c r="I110" s="118"/>
      <c r="J110" s="119">
        <f>J199</f>
        <v>0</v>
      </c>
      <c r="L110" s="116"/>
    </row>
    <row r="111" spans="2:12" s="10" customFormat="1" ht="19.899999999999999" customHeight="1">
      <c r="B111" s="116"/>
      <c r="D111" s="117" t="s">
        <v>123</v>
      </c>
      <c r="E111" s="118"/>
      <c r="F111" s="118"/>
      <c r="G111" s="118"/>
      <c r="H111" s="118"/>
      <c r="I111" s="118"/>
      <c r="J111" s="119">
        <f>J214</f>
        <v>0</v>
      </c>
      <c r="L111" s="116"/>
    </row>
    <row r="112" spans="2:12" s="10" customFormat="1" ht="19.899999999999999" customHeight="1">
      <c r="B112" s="116"/>
      <c r="D112" s="117" t="s">
        <v>124</v>
      </c>
      <c r="E112" s="118"/>
      <c r="F112" s="118"/>
      <c r="G112" s="118"/>
      <c r="H112" s="118"/>
      <c r="I112" s="118"/>
      <c r="J112" s="119">
        <f>J223</f>
        <v>0</v>
      </c>
      <c r="L112" s="116"/>
    </row>
    <row r="113" spans="1:31" s="2" customFormat="1" ht="21.75" customHeight="1">
      <c r="A113" s="32"/>
      <c r="B113" s="33"/>
      <c r="C113" s="32"/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31" s="2" customFormat="1" ht="6.95" customHeight="1">
      <c r="A114" s="32"/>
      <c r="B114" s="47"/>
      <c r="C114" s="48"/>
      <c r="D114" s="48"/>
      <c r="E114" s="48"/>
      <c r="F114" s="48"/>
      <c r="G114" s="48"/>
      <c r="H114" s="48"/>
      <c r="I114" s="48"/>
      <c r="J114" s="48"/>
      <c r="K114" s="48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8" spans="1:31" s="2" customFormat="1" ht="6.95" customHeight="1">
      <c r="A118" s="32"/>
      <c r="B118" s="49"/>
      <c r="C118" s="50"/>
      <c r="D118" s="50"/>
      <c r="E118" s="50"/>
      <c r="F118" s="50"/>
      <c r="G118" s="50"/>
      <c r="H118" s="50"/>
      <c r="I118" s="50"/>
      <c r="J118" s="50"/>
      <c r="K118" s="50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24.95" customHeight="1">
      <c r="A119" s="32"/>
      <c r="B119" s="33"/>
      <c r="C119" s="21" t="s">
        <v>125</v>
      </c>
      <c r="D119" s="32"/>
      <c r="E119" s="32"/>
      <c r="F119" s="32"/>
      <c r="G119" s="32"/>
      <c r="H119" s="32"/>
      <c r="I119" s="32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6.95" customHeight="1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2" customHeight="1">
      <c r="A121" s="32"/>
      <c r="B121" s="33"/>
      <c r="C121" s="27" t="s">
        <v>948</v>
      </c>
      <c r="D121" s="32"/>
      <c r="E121" s="32"/>
      <c r="F121" s="32"/>
      <c r="G121" s="32"/>
      <c r="H121" s="32"/>
      <c r="I121" s="32"/>
      <c r="J121" s="32"/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16.5" customHeight="1">
      <c r="A122" s="32"/>
      <c r="B122" s="33"/>
      <c r="C122" s="32"/>
      <c r="D122" s="32"/>
      <c r="E122" s="245" t="str">
        <f>E7</f>
        <v>GJN - oprava výměnou - žákovské soc.zařízení</v>
      </c>
      <c r="F122" s="246"/>
      <c r="G122" s="246"/>
      <c r="H122" s="246"/>
      <c r="I122" s="32"/>
      <c r="J122" s="32"/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102</v>
      </c>
      <c r="D123" s="32"/>
      <c r="E123" s="32"/>
      <c r="F123" s="32"/>
      <c r="G123" s="32"/>
      <c r="H123" s="32"/>
      <c r="I123" s="32"/>
      <c r="J123" s="32"/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16.5" customHeight="1">
      <c r="A124" s="32"/>
      <c r="B124" s="33"/>
      <c r="C124" s="32"/>
      <c r="D124" s="32"/>
      <c r="E124" s="224" t="str">
        <f>E9</f>
        <v>06 - SZ 212</v>
      </c>
      <c r="F124" s="244"/>
      <c r="G124" s="244"/>
      <c r="H124" s="244"/>
      <c r="I124" s="32"/>
      <c r="J124" s="32"/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6.95" customHeight="1">
      <c r="A125" s="32"/>
      <c r="B125" s="33"/>
      <c r="C125" s="32"/>
      <c r="D125" s="32"/>
      <c r="E125" s="32"/>
      <c r="F125" s="32"/>
      <c r="G125" s="32"/>
      <c r="H125" s="32"/>
      <c r="I125" s="32"/>
      <c r="J125" s="32"/>
      <c r="K125" s="32"/>
      <c r="L125" s="4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2" customHeight="1">
      <c r="A126" s="32"/>
      <c r="B126" s="33"/>
      <c r="C126" s="27" t="s">
        <v>17</v>
      </c>
      <c r="D126" s="32"/>
      <c r="E126" s="32"/>
      <c r="F126" s="25" t="str">
        <f>F12</f>
        <v xml:space="preserve"> </v>
      </c>
      <c r="G126" s="32"/>
      <c r="H126" s="32"/>
      <c r="I126" s="27" t="s">
        <v>19</v>
      </c>
      <c r="J126" s="55" t="str">
        <f>IF(J12="","",J12)</f>
        <v>Vyplň údaj</v>
      </c>
      <c r="K126" s="32"/>
      <c r="L126" s="4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6.95" customHeight="1">
      <c r="A127" s="32"/>
      <c r="B127" s="33"/>
      <c r="C127" s="32"/>
      <c r="D127" s="32"/>
      <c r="E127" s="32"/>
      <c r="F127" s="32"/>
      <c r="G127" s="32"/>
      <c r="H127" s="32"/>
      <c r="I127" s="32"/>
      <c r="J127" s="32"/>
      <c r="K127" s="32"/>
      <c r="L127" s="4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2" customFormat="1" ht="15.2" customHeight="1">
      <c r="A128" s="32"/>
      <c r="B128" s="33"/>
      <c r="C128" s="27" t="s">
        <v>20</v>
      </c>
      <c r="D128" s="32"/>
      <c r="E128" s="32"/>
      <c r="F128" s="203" t="str">
        <f>F14</f>
        <v>Gymnázium Jana Nerudy, škola hl. m. Prahy, Hellichova 3, 118 00 Praha 1</v>
      </c>
      <c r="G128" s="32"/>
      <c r="H128" s="32"/>
      <c r="I128" s="27" t="s">
        <v>25</v>
      </c>
      <c r="J128" s="30" t="str">
        <f>E21</f>
        <v xml:space="preserve"> </v>
      </c>
      <c r="K128" s="32"/>
      <c r="L128" s="4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65" s="2" customFormat="1" ht="15.2" customHeight="1">
      <c r="A129" s="32"/>
      <c r="B129" s="33"/>
      <c r="C129" s="27" t="s">
        <v>23</v>
      </c>
      <c r="D129" s="32"/>
      <c r="E129" s="32"/>
      <c r="F129" s="25" t="str">
        <f>IF(E18="","",E18)</f>
        <v>Vyplň údaj</v>
      </c>
      <c r="G129" s="32"/>
      <c r="H129" s="32"/>
      <c r="I129" s="27" t="s">
        <v>27</v>
      </c>
      <c r="J129" s="30" t="str">
        <f>E24</f>
        <v xml:space="preserve"> </v>
      </c>
      <c r="K129" s="32"/>
      <c r="L129" s="4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:65" s="2" customFormat="1" ht="10.35" customHeight="1">
      <c r="A130" s="32"/>
      <c r="B130" s="33"/>
      <c r="C130" s="32"/>
      <c r="D130" s="32"/>
      <c r="E130" s="32"/>
      <c r="F130" s="32"/>
      <c r="G130" s="32"/>
      <c r="H130" s="32"/>
      <c r="I130" s="32"/>
      <c r="J130" s="32"/>
      <c r="K130" s="32"/>
      <c r="L130" s="4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1:65" s="11" customFormat="1" ht="29.25" customHeight="1">
      <c r="A131" s="120"/>
      <c r="B131" s="121"/>
      <c r="C131" s="122" t="s">
        <v>126</v>
      </c>
      <c r="D131" s="123" t="s">
        <v>54</v>
      </c>
      <c r="E131" s="123" t="s">
        <v>50</v>
      </c>
      <c r="F131" s="123" t="s">
        <v>51</v>
      </c>
      <c r="G131" s="123" t="s">
        <v>127</v>
      </c>
      <c r="H131" s="123" t="s">
        <v>128</v>
      </c>
      <c r="I131" s="123" t="s">
        <v>129</v>
      </c>
      <c r="J131" s="123" t="s">
        <v>106</v>
      </c>
      <c r="K131" s="124" t="s">
        <v>130</v>
      </c>
      <c r="L131" s="125"/>
      <c r="M131" s="62" t="s">
        <v>1</v>
      </c>
      <c r="N131" s="63" t="s">
        <v>33</v>
      </c>
      <c r="O131" s="63" t="s">
        <v>131</v>
      </c>
      <c r="P131" s="63" t="s">
        <v>132</v>
      </c>
      <c r="Q131" s="63" t="s">
        <v>133</v>
      </c>
      <c r="R131" s="63" t="s">
        <v>134</v>
      </c>
      <c r="S131" s="63" t="s">
        <v>135</v>
      </c>
      <c r="T131" s="63" t="s">
        <v>136</v>
      </c>
      <c r="U131" s="64" t="s">
        <v>137</v>
      </c>
      <c r="V131" s="120"/>
      <c r="W131" s="120"/>
      <c r="X131" s="120"/>
      <c r="Y131" s="120"/>
      <c r="Z131" s="120"/>
      <c r="AA131" s="120"/>
      <c r="AB131" s="120"/>
      <c r="AC131" s="120"/>
      <c r="AD131" s="120"/>
      <c r="AE131" s="120"/>
    </row>
    <row r="132" spans="1:65" s="2" customFormat="1" ht="22.9" customHeight="1">
      <c r="A132" s="32"/>
      <c r="B132" s="33"/>
      <c r="C132" s="69" t="s">
        <v>138</v>
      </c>
      <c r="D132" s="32"/>
      <c r="E132" s="32"/>
      <c r="F132" s="32"/>
      <c r="G132" s="32"/>
      <c r="H132" s="32"/>
      <c r="I132" s="32"/>
      <c r="J132" s="126">
        <f>BK132</f>
        <v>0</v>
      </c>
      <c r="K132" s="32"/>
      <c r="L132" s="33"/>
      <c r="M132" s="65"/>
      <c r="N132" s="56"/>
      <c r="O132" s="66"/>
      <c r="P132" s="127">
        <f>P133+P163</f>
        <v>0</v>
      </c>
      <c r="Q132" s="66"/>
      <c r="R132" s="127">
        <f>R133+R163</f>
        <v>2.4488479999999999</v>
      </c>
      <c r="S132" s="66"/>
      <c r="T132" s="127">
        <f>T133+T163</f>
        <v>7.0052308000000005</v>
      </c>
      <c r="U132" s="67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T132" s="17" t="s">
        <v>68</v>
      </c>
      <c r="AU132" s="17" t="s">
        <v>108</v>
      </c>
      <c r="BK132" s="128">
        <f>BK133+BK163</f>
        <v>0</v>
      </c>
    </row>
    <row r="133" spans="1:65" s="12" customFormat="1" ht="25.9" customHeight="1">
      <c r="B133" s="129"/>
      <c r="D133" s="130" t="s">
        <v>68</v>
      </c>
      <c r="E133" s="131" t="s">
        <v>139</v>
      </c>
      <c r="F133" s="131" t="s">
        <v>140</v>
      </c>
      <c r="I133" s="132"/>
      <c r="J133" s="133">
        <f>BK133</f>
        <v>0</v>
      </c>
      <c r="L133" s="129"/>
      <c r="M133" s="134"/>
      <c r="N133" s="135"/>
      <c r="O133" s="135"/>
      <c r="P133" s="136">
        <f>P134+P137+P148+P154+P161</f>
        <v>0</v>
      </c>
      <c r="Q133" s="135"/>
      <c r="R133" s="136">
        <f>R134+R137+R148+R154+R161</f>
        <v>0.50301520000000011</v>
      </c>
      <c r="S133" s="135"/>
      <c r="T133" s="136">
        <f>T134+T137+T148+T154+T161</f>
        <v>6.9213700000000005</v>
      </c>
      <c r="U133" s="137"/>
      <c r="AR133" s="130" t="s">
        <v>77</v>
      </c>
      <c r="AT133" s="138" t="s">
        <v>68</v>
      </c>
      <c r="AU133" s="138" t="s">
        <v>69</v>
      </c>
      <c r="AY133" s="130" t="s">
        <v>141</v>
      </c>
      <c r="BK133" s="139">
        <f>BK134+BK137+BK148+BK154+BK161</f>
        <v>0</v>
      </c>
    </row>
    <row r="134" spans="1:65" s="12" customFormat="1" ht="22.9" customHeight="1">
      <c r="B134" s="129"/>
      <c r="D134" s="130" t="s">
        <v>68</v>
      </c>
      <c r="E134" s="140" t="s">
        <v>142</v>
      </c>
      <c r="F134" s="140" t="s">
        <v>143</v>
      </c>
      <c r="I134" s="132"/>
      <c r="J134" s="141">
        <f>BK134</f>
        <v>0</v>
      </c>
      <c r="L134" s="129"/>
      <c r="M134" s="134"/>
      <c r="N134" s="135"/>
      <c r="O134" s="135"/>
      <c r="P134" s="136">
        <f>SUM(P135:P136)</f>
        <v>0</v>
      </c>
      <c r="Q134" s="135"/>
      <c r="R134" s="136">
        <f>SUM(R135:R136)</f>
        <v>0</v>
      </c>
      <c r="S134" s="135"/>
      <c r="T134" s="136">
        <f>SUM(T135:T136)</f>
        <v>0</v>
      </c>
      <c r="U134" s="137"/>
      <c r="AR134" s="130" t="s">
        <v>77</v>
      </c>
      <c r="AT134" s="138" t="s">
        <v>68</v>
      </c>
      <c r="AU134" s="138" t="s">
        <v>77</v>
      </c>
      <c r="AY134" s="130" t="s">
        <v>141</v>
      </c>
      <c r="BK134" s="139">
        <f>SUM(BK135:BK136)</f>
        <v>0</v>
      </c>
    </row>
    <row r="135" spans="1:65" s="2" customFormat="1" ht="16.5" customHeight="1">
      <c r="A135" s="32"/>
      <c r="B135" s="142"/>
      <c r="C135" s="143" t="s">
        <v>77</v>
      </c>
      <c r="D135" s="143" t="s">
        <v>144</v>
      </c>
      <c r="E135" s="144" t="s">
        <v>145</v>
      </c>
      <c r="F135" s="145" t="s">
        <v>146</v>
      </c>
      <c r="G135" s="146" t="s">
        <v>147</v>
      </c>
      <c r="H135" s="147">
        <v>0</v>
      </c>
      <c r="I135" s="148"/>
      <c r="J135" s="149">
        <f>ROUND(I135*H135,2)</f>
        <v>0</v>
      </c>
      <c r="K135" s="145" t="s">
        <v>148</v>
      </c>
      <c r="L135" s="33"/>
      <c r="M135" s="150" t="s">
        <v>1</v>
      </c>
      <c r="N135" s="151" t="s">
        <v>34</v>
      </c>
      <c r="O135" s="58"/>
      <c r="P135" s="152">
        <f>O135*H135</f>
        <v>0</v>
      </c>
      <c r="Q135" s="152">
        <v>6.4519999999999994E-2</v>
      </c>
      <c r="R135" s="152">
        <f>Q135*H135</f>
        <v>0</v>
      </c>
      <c r="S135" s="152">
        <v>0</v>
      </c>
      <c r="T135" s="152">
        <f>S135*H135</f>
        <v>0</v>
      </c>
      <c r="U135" s="153" t="s">
        <v>1</v>
      </c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54" t="s">
        <v>149</v>
      </c>
      <c r="AT135" s="154" t="s">
        <v>144</v>
      </c>
      <c r="AU135" s="154" t="s">
        <v>79</v>
      </c>
      <c r="AY135" s="17" t="s">
        <v>141</v>
      </c>
      <c r="BE135" s="155">
        <f>IF(N135="základní",J135,0)</f>
        <v>0</v>
      </c>
      <c r="BF135" s="155">
        <f>IF(N135="snížená",J135,0)</f>
        <v>0</v>
      </c>
      <c r="BG135" s="155">
        <f>IF(N135="zákl. přenesená",J135,0)</f>
        <v>0</v>
      </c>
      <c r="BH135" s="155">
        <f>IF(N135="sníž. přenesená",J135,0)</f>
        <v>0</v>
      </c>
      <c r="BI135" s="155">
        <f>IF(N135="nulová",J135,0)</f>
        <v>0</v>
      </c>
      <c r="BJ135" s="17" t="s">
        <v>77</v>
      </c>
      <c r="BK135" s="155">
        <f>ROUND(I135*H135,2)</f>
        <v>0</v>
      </c>
      <c r="BL135" s="17" t="s">
        <v>149</v>
      </c>
      <c r="BM135" s="154" t="s">
        <v>714</v>
      </c>
    </row>
    <row r="136" spans="1:65" s="13" customFormat="1">
      <c r="B136" s="156"/>
      <c r="D136" s="157" t="s">
        <v>151</v>
      </c>
      <c r="E136" s="158" t="s">
        <v>1</v>
      </c>
      <c r="F136" s="159" t="s">
        <v>152</v>
      </c>
      <c r="H136" s="158" t="s">
        <v>1</v>
      </c>
      <c r="I136" s="160"/>
      <c r="L136" s="156"/>
      <c r="M136" s="161"/>
      <c r="N136" s="162"/>
      <c r="O136" s="162"/>
      <c r="P136" s="162"/>
      <c r="Q136" s="162"/>
      <c r="R136" s="162"/>
      <c r="S136" s="162"/>
      <c r="T136" s="162"/>
      <c r="U136" s="163"/>
      <c r="AT136" s="158" t="s">
        <v>151</v>
      </c>
      <c r="AU136" s="158" t="s">
        <v>79</v>
      </c>
      <c r="AV136" s="13" t="s">
        <v>77</v>
      </c>
      <c r="AW136" s="13" t="s">
        <v>26</v>
      </c>
      <c r="AX136" s="13" t="s">
        <v>69</v>
      </c>
      <c r="AY136" s="158" t="s">
        <v>141</v>
      </c>
    </row>
    <row r="137" spans="1:65" s="12" customFormat="1" ht="22.9" customHeight="1">
      <c r="B137" s="129"/>
      <c r="D137" s="130" t="s">
        <v>68</v>
      </c>
      <c r="E137" s="140" t="s">
        <v>153</v>
      </c>
      <c r="F137" s="140" t="s">
        <v>154</v>
      </c>
      <c r="I137" s="132"/>
      <c r="J137" s="141">
        <f>BK137</f>
        <v>0</v>
      </c>
      <c r="L137" s="129"/>
      <c r="M137" s="134"/>
      <c r="N137" s="135"/>
      <c r="O137" s="135"/>
      <c r="P137" s="136">
        <f>SUM(P138:P147)</f>
        <v>0</v>
      </c>
      <c r="Q137" s="135"/>
      <c r="R137" s="136">
        <f>SUM(R138:R147)</f>
        <v>0.50301520000000011</v>
      </c>
      <c r="S137" s="135"/>
      <c r="T137" s="136">
        <f>SUM(T138:T147)</f>
        <v>0</v>
      </c>
      <c r="U137" s="137"/>
      <c r="AR137" s="130" t="s">
        <v>77</v>
      </c>
      <c r="AT137" s="138" t="s">
        <v>68</v>
      </c>
      <c r="AU137" s="138" t="s">
        <v>77</v>
      </c>
      <c r="AY137" s="130" t="s">
        <v>141</v>
      </c>
      <c r="BK137" s="139">
        <f>SUM(BK138:BK147)</f>
        <v>0</v>
      </c>
    </row>
    <row r="138" spans="1:65" s="2" customFormat="1" ht="24.2" customHeight="1">
      <c r="A138" s="32"/>
      <c r="B138" s="142"/>
      <c r="C138" s="143" t="s">
        <v>79</v>
      </c>
      <c r="D138" s="143" t="s">
        <v>144</v>
      </c>
      <c r="E138" s="144" t="s">
        <v>155</v>
      </c>
      <c r="F138" s="145" t="s">
        <v>156</v>
      </c>
      <c r="G138" s="146" t="s">
        <v>147</v>
      </c>
      <c r="H138" s="147">
        <v>98.99</v>
      </c>
      <c r="I138" s="148"/>
      <c r="J138" s="149">
        <f>ROUND(I138*H138,2)</f>
        <v>0</v>
      </c>
      <c r="K138" s="145" t="s">
        <v>148</v>
      </c>
      <c r="L138" s="33"/>
      <c r="M138" s="150" t="s">
        <v>1</v>
      </c>
      <c r="N138" s="151" t="s">
        <v>34</v>
      </c>
      <c r="O138" s="58"/>
      <c r="P138" s="152">
        <f>O138*H138</f>
        <v>0</v>
      </c>
      <c r="Q138" s="152">
        <v>2.5999999999999998E-4</v>
      </c>
      <c r="R138" s="152">
        <f>Q138*H138</f>
        <v>2.5737399999999997E-2</v>
      </c>
      <c r="S138" s="152">
        <v>0</v>
      </c>
      <c r="T138" s="152">
        <f>S138*H138</f>
        <v>0</v>
      </c>
      <c r="U138" s="153" t="s">
        <v>1</v>
      </c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54" t="s">
        <v>149</v>
      </c>
      <c r="AT138" s="154" t="s">
        <v>144</v>
      </c>
      <c r="AU138" s="154" t="s">
        <v>79</v>
      </c>
      <c r="AY138" s="17" t="s">
        <v>141</v>
      </c>
      <c r="BE138" s="155">
        <f>IF(N138="základní",J138,0)</f>
        <v>0</v>
      </c>
      <c r="BF138" s="155">
        <f>IF(N138="snížená",J138,0)</f>
        <v>0</v>
      </c>
      <c r="BG138" s="155">
        <f>IF(N138="zákl. přenesená",J138,0)</f>
        <v>0</v>
      </c>
      <c r="BH138" s="155">
        <f>IF(N138="sníž. přenesená",J138,0)</f>
        <v>0</v>
      </c>
      <c r="BI138" s="155">
        <f>IF(N138="nulová",J138,0)</f>
        <v>0</v>
      </c>
      <c r="BJ138" s="17" t="s">
        <v>77</v>
      </c>
      <c r="BK138" s="155">
        <f>ROUND(I138*H138,2)</f>
        <v>0</v>
      </c>
      <c r="BL138" s="17" t="s">
        <v>149</v>
      </c>
      <c r="BM138" s="154" t="s">
        <v>715</v>
      </c>
    </row>
    <row r="139" spans="1:65" s="14" customFormat="1">
      <c r="B139" s="164"/>
      <c r="D139" s="157" t="s">
        <v>151</v>
      </c>
      <c r="E139" s="165" t="s">
        <v>1</v>
      </c>
      <c r="F139" s="166" t="s">
        <v>716</v>
      </c>
      <c r="H139" s="167">
        <v>98.99</v>
      </c>
      <c r="I139" s="168"/>
      <c r="L139" s="164"/>
      <c r="M139" s="169"/>
      <c r="N139" s="170"/>
      <c r="O139" s="170"/>
      <c r="P139" s="170"/>
      <c r="Q139" s="170"/>
      <c r="R139" s="170"/>
      <c r="S139" s="170"/>
      <c r="T139" s="170"/>
      <c r="U139" s="171"/>
      <c r="AT139" s="165" t="s">
        <v>151</v>
      </c>
      <c r="AU139" s="165" t="s">
        <v>79</v>
      </c>
      <c r="AV139" s="14" t="s">
        <v>79</v>
      </c>
      <c r="AW139" s="14" t="s">
        <v>26</v>
      </c>
      <c r="AX139" s="14" t="s">
        <v>77</v>
      </c>
      <c r="AY139" s="165" t="s">
        <v>141</v>
      </c>
    </row>
    <row r="140" spans="1:65" s="2" customFormat="1" ht="24.2" customHeight="1">
      <c r="A140" s="32"/>
      <c r="B140" s="142"/>
      <c r="C140" s="143" t="s">
        <v>142</v>
      </c>
      <c r="D140" s="143" t="s">
        <v>144</v>
      </c>
      <c r="E140" s="144" t="s">
        <v>159</v>
      </c>
      <c r="F140" s="145" t="s">
        <v>160</v>
      </c>
      <c r="G140" s="146" t="s">
        <v>147</v>
      </c>
      <c r="H140" s="147">
        <v>73.31</v>
      </c>
      <c r="I140" s="148"/>
      <c r="J140" s="149">
        <f>ROUND(I140*H140,2)</f>
        <v>0</v>
      </c>
      <c r="K140" s="145" t="s">
        <v>148</v>
      </c>
      <c r="L140" s="33"/>
      <c r="M140" s="150" t="s">
        <v>1</v>
      </c>
      <c r="N140" s="151" t="s">
        <v>34</v>
      </c>
      <c r="O140" s="58"/>
      <c r="P140" s="152">
        <f>O140*H140</f>
        <v>0</v>
      </c>
      <c r="Q140" s="152">
        <v>4.3800000000000002E-3</v>
      </c>
      <c r="R140" s="152">
        <f>Q140*H140</f>
        <v>0.32109780000000004</v>
      </c>
      <c r="S140" s="152">
        <v>0</v>
      </c>
      <c r="T140" s="152">
        <f>S140*H140</f>
        <v>0</v>
      </c>
      <c r="U140" s="153" t="s">
        <v>1</v>
      </c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54" t="s">
        <v>149</v>
      </c>
      <c r="AT140" s="154" t="s">
        <v>144</v>
      </c>
      <c r="AU140" s="154" t="s">
        <v>79</v>
      </c>
      <c r="AY140" s="17" t="s">
        <v>141</v>
      </c>
      <c r="BE140" s="155">
        <f>IF(N140="základní",J140,0)</f>
        <v>0</v>
      </c>
      <c r="BF140" s="155">
        <f>IF(N140="snížená",J140,0)</f>
        <v>0</v>
      </c>
      <c r="BG140" s="155">
        <f>IF(N140="zákl. přenesená",J140,0)</f>
        <v>0</v>
      </c>
      <c r="BH140" s="155">
        <f>IF(N140="sníž. přenesená",J140,0)</f>
        <v>0</v>
      </c>
      <c r="BI140" s="155">
        <f>IF(N140="nulová",J140,0)</f>
        <v>0</v>
      </c>
      <c r="BJ140" s="17" t="s">
        <v>77</v>
      </c>
      <c r="BK140" s="155">
        <f>ROUND(I140*H140,2)</f>
        <v>0</v>
      </c>
      <c r="BL140" s="17" t="s">
        <v>149</v>
      </c>
      <c r="BM140" s="154" t="s">
        <v>717</v>
      </c>
    </row>
    <row r="141" spans="1:65" s="14" customFormat="1">
      <c r="B141" s="164"/>
      <c r="D141" s="157" t="s">
        <v>151</v>
      </c>
      <c r="E141" s="165" t="s">
        <v>1</v>
      </c>
      <c r="F141" s="166" t="s">
        <v>718</v>
      </c>
      <c r="H141" s="167">
        <v>73.31</v>
      </c>
      <c r="I141" s="168"/>
      <c r="L141" s="164"/>
      <c r="M141" s="169"/>
      <c r="N141" s="170"/>
      <c r="O141" s="170"/>
      <c r="P141" s="170"/>
      <c r="Q141" s="170"/>
      <c r="R141" s="170"/>
      <c r="S141" s="170"/>
      <c r="T141" s="170"/>
      <c r="U141" s="171"/>
      <c r="AT141" s="165" t="s">
        <v>151</v>
      </c>
      <c r="AU141" s="165" t="s">
        <v>79</v>
      </c>
      <c r="AV141" s="14" t="s">
        <v>79</v>
      </c>
      <c r="AW141" s="14" t="s">
        <v>26</v>
      </c>
      <c r="AX141" s="14" t="s">
        <v>77</v>
      </c>
      <c r="AY141" s="165" t="s">
        <v>141</v>
      </c>
    </row>
    <row r="142" spans="1:65" s="2" customFormat="1" ht="24.2" customHeight="1">
      <c r="A142" s="32"/>
      <c r="B142" s="142"/>
      <c r="C142" s="143" t="s">
        <v>149</v>
      </c>
      <c r="D142" s="143" t="s">
        <v>144</v>
      </c>
      <c r="E142" s="144" t="s">
        <v>163</v>
      </c>
      <c r="F142" s="145" t="s">
        <v>164</v>
      </c>
      <c r="G142" s="146" t="s">
        <v>147</v>
      </c>
      <c r="H142" s="147">
        <v>51.36</v>
      </c>
      <c r="I142" s="148"/>
      <c r="J142" s="149">
        <f>ROUND(I142*H142,2)</f>
        <v>0</v>
      </c>
      <c r="K142" s="145" t="s">
        <v>148</v>
      </c>
      <c r="L142" s="33"/>
      <c r="M142" s="150" t="s">
        <v>1</v>
      </c>
      <c r="N142" s="151" t="s">
        <v>34</v>
      </c>
      <c r="O142" s="58"/>
      <c r="P142" s="152">
        <f>O142*H142</f>
        <v>0</v>
      </c>
      <c r="Q142" s="152">
        <v>3.0000000000000001E-3</v>
      </c>
      <c r="R142" s="152">
        <f>Q142*H142</f>
        <v>0.15407999999999999</v>
      </c>
      <c r="S142" s="152">
        <v>0</v>
      </c>
      <c r="T142" s="152">
        <f>S142*H142</f>
        <v>0</v>
      </c>
      <c r="U142" s="153" t="s">
        <v>1</v>
      </c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54" t="s">
        <v>149</v>
      </c>
      <c r="AT142" s="154" t="s">
        <v>144</v>
      </c>
      <c r="AU142" s="154" t="s">
        <v>79</v>
      </c>
      <c r="AY142" s="17" t="s">
        <v>141</v>
      </c>
      <c r="BE142" s="155">
        <f>IF(N142="základní",J142,0)</f>
        <v>0</v>
      </c>
      <c r="BF142" s="155">
        <f>IF(N142="snížená",J142,0)</f>
        <v>0</v>
      </c>
      <c r="BG142" s="155">
        <f>IF(N142="zákl. přenesená",J142,0)</f>
        <v>0</v>
      </c>
      <c r="BH142" s="155">
        <f>IF(N142="sníž. přenesená",J142,0)</f>
        <v>0</v>
      </c>
      <c r="BI142" s="155">
        <f>IF(N142="nulová",J142,0)</f>
        <v>0</v>
      </c>
      <c r="BJ142" s="17" t="s">
        <v>77</v>
      </c>
      <c r="BK142" s="155">
        <f>ROUND(I142*H142,2)</f>
        <v>0</v>
      </c>
      <c r="BL142" s="17" t="s">
        <v>149</v>
      </c>
      <c r="BM142" s="154" t="s">
        <v>719</v>
      </c>
    </row>
    <row r="143" spans="1:65" s="14" customFormat="1">
      <c r="B143" s="164"/>
      <c r="D143" s="157" t="s">
        <v>151</v>
      </c>
      <c r="E143" s="165" t="s">
        <v>1</v>
      </c>
      <c r="F143" s="166" t="s">
        <v>720</v>
      </c>
      <c r="H143" s="167">
        <v>51.36</v>
      </c>
      <c r="I143" s="168"/>
      <c r="L143" s="164"/>
      <c r="M143" s="169"/>
      <c r="N143" s="170"/>
      <c r="O143" s="170"/>
      <c r="P143" s="170"/>
      <c r="Q143" s="170"/>
      <c r="R143" s="170"/>
      <c r="S143" s="170"/>
      <c r="T143" s="170"/>
      <c r="U143" s="171"/>
      <c r="AT143" s="165" t="s">
        <v>151</v>
      </c>
      <c r="AU143" s="165" t="s">
        <v>79</v>
      </c>
      <c r="AV143" s="14" t="s">
        <v>79</v>
      </c>
      <c r="AW143" s="14" t="s">
        <v>26</v>
      </c>
      <c r="AX143" s="14" t="s">
        <v>77</v>
      </c>
      <c r="AY143" s="165" t="s">
        <v>141</v>
      </c>
    </row>
    <row r="144" spans="1:65" s="2" customFormat="1" ht="24.2" customHeight="1">
      <c r="A144" s="32"/>
      <c r="B144" s="142"/>
      <c r="C144" s="143" t="s">
        <v>167</v>
      </c>
      <c r="D144" s="143" t="s">
        <v>144</v>
      </c>
      <c r="E144" s="144" t="s">
        <v>168</v>
      </c>
      <c r="F144" s="145" t="s">
        <v>169</v>
      </c>
      <c r="G144" s="146" t="s">
        <v>170</v>
      </c>
      <c r="H144" s="147">
        <v>20</v>
      </c>
      <c r="I144" s="148"/>
      <c r="J144" s="149">
        <f>ROUND(I144*H144,2)</f>
        <v>0</v>
      </c>
      <c r="K144" s="145" t="s">
        <v>148</v>
      </c>
      <c r="L144" s="33"/>
      <c r="M144" s="150" t="s">
        <v>1</v>
      </c>
      <c r="N144" s="151" t="s">
        <v>34</v>
      </c>
      <c r="O144" s="58"/>
      <c r="P144" s="152">
        <f>O144*H144</f>
        <v>0</v>
      </c>
      <c r="Q144" s="152">
        <v>0</v>
      </c>
      <c r="R144" s="152">
        <f>Q144*H144</f>
        <v>0</v>
      </c>
      <c r="S144" s="152">
        <v>0</v>
      </c>
      <c r="T144" s="152">
        <f>S144*H144</f>
        <v>0</v>
      </c>
      <c r="U144" s="153" t="s">
        <v>1</v>
      </c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54" t="s">
        <v>149</v>
      </c>
      <c r="AT144" s="154" t="s">
        <v>144</v>
      </c>
      <c r="AU144" s="154" t="s">
        <v>79</v>
      </c>
      <c r="AY144" s="17" t="s">
        <v>141</v>
      </c>
      <c r="BE144" s="155">
        <f>IF(N144="základní",J144,0)</f>
        <v>0</v>
      </c>
      <c r="BF144" s="155">
        <f>IF(N144="snížená",J144,0)</f>
        <v>0</v>
      </c>
      <c r="BG144" s="155">
        <f>IF(N144="zákl. přenesená",J144,0)</f>
        <v>0</v>
      </c>
      <c r="BH144" s="155">
        <f>IF(N144="sníž. přenesená",J144,0)</f>
        <v>0</v>
      </c>
      <c r="BI144" s="155">
        <f>IF(N144="nulová",J144,0)</f>
        <v>0</v>
      </c>
      <c r="BJ144" s="17" t="s">
        <v>77</v>
      </c>
      <c r="BK144" s="155">
        <f>ROUND(I144*H144,2)</f>
        <v>0</v>
      </c>
      <c r="BL144" s="17" t="s">
        <v>149</v>
      </c>
      <c r="BM144" s="154" t="s">
        <v>721</v>
      </c>
    </row>
    <row r="145" spans="1:65" s="2" customFormat="1" ht="24.2" customHeight="1">
      <c r="A145" s="32"/>
      <c r="B145" s="142"/>
      <c r="C145" s="172" t="s">
        <v>153</v>
      </c>
      <c r="D145" s="172" t="s">
        <v>172</v>
      </c>
      <c r="E145" s="173" t="s">
        <v>173</v>
      </c>
      <c r="F145" s="174" t="s">
        <v>174</v>
      </c>
      <c r="G145" s="175" t="s">
        <v>170</v>
      </c>
      <c r="H145" s="176">
        <v>21</v>
      </c>
      <c r="I145" s="177"/>
      <c r="J145" s="178">
        <f>ROUND(I145*H145,2)</f>
        <v>0</v>
      </c>
      <c r="K145" s="174" t="s">
        <v>148</v>
      </c>
      <c r="L145" s="179"/>
      <c r="M145" s="180" t="s">
        <v>1</v>
      </c>
      <c r="N145" s="181" t="s">
        <v>34</v>
      </c>
      <c r="O145" s="58"/>
      <c r="P145" s="152">
        <f>O145*H145</f>
        <v>0</v>
      </c>
      <c r="Q145" s="152">
        <v>1E-4</v>
      </c>
      <c r="R145" s="152">
        <f>Q145*H145</f>
        <v>2.1000000000000003E-3</v>
      </c>
      <c r="S145" s="152">
        <v>0</v>
      </c>
      <c r="T145" s="152">
        <f>S145*H145</f>
        <v>0</v>
      </c>
      <c r="U145" s="153" t="s">
        <v>1</v>
      </c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54" t="s">
        <v>175</v>
      </c>
      <c r="AT145" s="154" t="s">
        <v>172</v>
      </c>
      <c r="AU145" s="154" t="s">
        <v>79</v>
      </c>
      <c r="AY145" s="17" t="s">
        <v>141</v>
      </c>
      <c r="BE145" s="155">
        <f>IF(N145="základní",J145,0)</f>
        <v>0</v>
      </c>
      <c r="BF145" s="155">
        <f>IF(N145="snížená",J145,0)</f>
        <v>0</v>
      </c>
      <c r="BG145" s="155">
        <f>IF(N145="zákl. přenesená",J145,0)</f>
        <v>0</v>
      </c>
      <c r="BH145" s="155">
        <f>IF(N145="sníž. přenesená",J145,0)</f>
        <v>0</v>
      </c>
      <c r="BI145" s="155">
        <f>IF(N145="nulová",J145,0)</f>
        <v>0</v>
      </c>
      <c r="BJ145" s="17" t="s">
        <v>77</v>
      </c>
      <c r="BK145" s="155">
        <f>ROUND(I145*H145,2)</f>
        <v>0</v>
      </c>
      <c r="BL145" s="17" t="s">
        <v>149</v>
      </c>
      <c r="BM145" s="154" t="s">
        <v>722</v>
      </c>
    </row>
    <row r="146" spans="1:65" s="14" customFormat="1">
      <c r="B146" s="164"/>
      <c r="D146" s="157" t="s">
        <v>151</v>
      </c>
      <c r="F146" s="166" t="s">
        <v>177</v>
      </c>
      <c r="H146" s="167">
        <v>21</v>
      </c>
      <c r="I146" s="168"/>
      <c r="L146" s="164"/>
      <c r="M146" s="169"/>
      <c r="N146" s="170"/>
      <c r="O146" s="170"/>
      <c r="P146" s="170"/>
      <c r="Q146" s="170"/>
      <c r="R146" s="170"/>
      <c r="S146" s="170"/>
      <c r="T146" s="170"/>
      <c r="U146" s="171"/>
      <c r="AT146" s="165" t="s">
        <v>151</v>
      </c>
      <c r="AU146" s="165" t="s">
        <v>79</v>
      </c>
      <c r="AV146" s="14" t="s">
        <v>79</v>
      </c>
      <c r="AW146" s="14" t="s">
        <v>3</v>
      </c>
      <c r="AX146" s="14" t="s">
        <v>77</v>
      </c>
      <c r="AY146" s="165" t="s">
        <v>141</v>
      </c>
    </row>
    <row r="147" spans="1:65" s="2" customFormat="1" ht="24.2" customHeight="1">
      <c r="A147" s="32"/>
      <c r="B147" s="142"/>
      <c r="C147" s="143" t="s">
        <v>178</v>
      </c>
      <c r="D147" s="143" t="s">
        <v>144</v>
      </c>
      <c r="E147" s="144" t="s">
        <v>179</v>
      </c>
      <c r="F147" s="145" t="s">
        <v>180</v>
      </c>
      <c r="G147" s="146" t="s">
        <v>181</v>
      </c>
      <c r="H147" s="147">
        <v>1</v>
      </c>
      <c r="I147" s="148"/>
      <c r="J147" s="149">
        <f>ROUND(I147*H147,2)</f>
        <v>0</v>
      </c>
      <c r="K147" s="145" t="s">
        <v>1</v>
      </c>
      <c r="L147" s="33"/>
      <c r="M147" s="150" t="s">
        <v>1</v>
      </c>
      <c r="N147" s="151" t="s">
        <v>34</v>
      </c>
      <c r="O147" s="58"/>
      <c r="P147" s="152">
        <f>O147*H147</f>
        <v>0</v>
      </c>
      <c r="Q147" s="152">
        <v>0</v>
      </c>
      <c r="R147" s="152">
        <f>Q147*H147</f>
        <v>0</v>
      </c>
      <c r="S147" s="152">
        <v>0</v>
      </c>
      <c r="T147" s="152">
        <f>S147*H147</f>
        <v>0</v>
      </c>
      <c r="U147" s="153" t="s">
        <v>1</v>
      </c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54" t="s">
        <v>149</v>
      </c>
      <c r="AT147" s="154" t="s">
        <v>144</v>
      </c>
      <c r="AU147" s="154" t="s">
        <v>79</v>
      </c>
      <c r="AY147" s="17" t="s">
        <v>141</v>
      </c>
      <c r="BE147" s="155">
        <f>IF(N147="základní",J147,0)</f>
        <v>0</v>
      </c>
      <c r="BF147" s="155">
        <f>IF(N147="snížená",J147,0)</f>
        <v>0</v>
      </c>
      <c r="BG147" s="155">
        <f>IF(N147="zákl. přenesená",J147,0)</f>
        <v>0</v>
      </c>
      <c r="BH147" s="155">
        <f>IF(N147="sníž. přenesená",J147,0)</f>
        <v>0</v>
      </c>
      <c r="BI147" s="155">
        <f>IF(N147="nulová",J147,0)</f>
        <v>0</v>
      </c>
      <c r="BJ147" s="17" t="s">
        <v>77</v>
      </c>
      <c r="BK147" s="155">
        <f>ROUND(I147*H147,2)</f>
        <v>0</v>
      </c>
      <c r="BL147" s="17" t="s">
        <v>149</v>
      </c>
      <c r="BM147" s="154" t="s">
        <v>723</v>
      </c>
    </row>
    <row r="148" spans="1:65" s="12" customFormat="1" ht="22.9" customHeight="1">
      <c r="B148" s="129"/>
      <c r="D148" s="130" t="s">
        <v>68</v>
      </c>
      <c r="E148" s="140" t="s">
        <v>183</v>
      </c>
      <c r="F148" s="140" t="s">
        <v>184</v>
      </c>
      <c r="I148" s="132"/>
      <c r="J148" s="141">
        <f>BK148</f>
        <v>0</v>
      </c>
      <c r="L148" s="129"/>
      <c r="M148" s="134"/>
      <c r="N148" s="135"/>
      <c r="O148" s="135"/>
      <c r="P148" s="136">
        <f>SUM(P149:P153)</f>
        <v>0</v>
      </c>
      <c r="Q148" s="135"/>
      <c r="R148" s="136">
        <f>SUM(R149:R153)</f>
        <v>0</v>
      </c>
      <c r="S148" s="135"/>
      <c r="T148" s="136">
        <f>SUM(T149:T153)</f>
        <v>6.9213700000000005</v>
      </c>
      <c r="U148" s="137"/>
      <c r="AR148" s="130" t="s">
        <v>77</v>
      </c>
      <c r="AT148" s="138" t="s">
        <v>68</v>
      </c>
      <c r="AU148" s="138" t="s">
        <v>77</v>
      </c>
      <c r="AY148" s="130" t="s">
        <v>141</v>
      </c>
      <c r="BK148" s="139">
        <f>SUM(BK149:BK153)</f>
        <v>0</v>
      </c>
    </row>
    <row r="149" spans="1:65" s="2" customFormat="1" ht="24.2" customHeight="1">
      <c r="A149" s="32"/>
      <c r="B149" s="142"/>
      <c r="C149" s="143" t="s">
        <v>175</v>
      </c>
      <c r="D149" s="143" t="s">
        <v>144</v>
      </c>
      <c r="E149" s="144" t="s">
        <v>185</v>
      </c>
      <c r="F149" s="145" t="s">
        <v>186</v>
      </c>
      <c r="G149" s="146" t="s">
        <v>147</v>
      </c>
      <c r="H149" s="147">
        <v>12.89</v>
      </c>
      <c r="I149" s="148"/>
      <c r="J149" s="149">
        <f>ROUND(I149*H149,2)</f>
        <v>0</v>
      </c>
      <c r="K149" s="145" t="s">
        <v>148</v>
      </c>
      <c r="L149" s="33"/>
      <c r="M149" s="150" t="s">
        <v>1</v>
      </c>
      <c r="N149" s="151" t="s">
        <v>34</v>
      </c>
      <c r="O149" s="58"/>
      <c r="P149" s="152">
        <f>O149*H149</f>
        <v>0</v>
      </c>
      <c r="Q149" s="152">
        <v>0</v>
      </c>
      <c r="R149" s="152">
        <f>Q149*H149</f>
        <v>0</v>
      </c>
      <c r="S149" s="152">
        <v>5.7000000000000002E-2</v>
      </c>
      <c r="T149" s="152">
        <f>S149*H149</f>
        <v>0.73473000000000011</v>
      </c>
      <c r="U149" s="153" t="s">
        <v>1</v>
      </c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54" t="s">
        <v>149</v>
      </c>
      <c r="AT149" s="154" t="s">
        <v>144</v>
      </c>
      <c r="AU149" s="154" t="s">
        <v>79</v>
      </c>
      <c r="AY149" s="17" t="s">
        <v>141</v>
      </c>
      <c r="BE149" s="155">
        <f>IF(N149="základní",J149,0)</f>
        <v>0</v>
      </c>
      <c r="BF149" s="155">
        <f>IF(N149="snížená",J149,0)</f>
        <v>0</v>
      </c>
      <c r="BG149" s="155">
        <f>IF(N149="zákl. přenesená",J149,0)</f>
        <v>0</v>
      </c>
      <c r="BH149" s="155">
        <f>IF(N149="sníž. přenesená",J149,0)</f>
        <v>0</v>
      </c>
      <c r="BI149" s="155">
        <f>IF(N149="nulová",J149,0)</f>
        <v>0</v>
      </c>
      <c r="BJ149" s="17" t="s">
        <v>77</v>
      </c>
      <c r="BK149" s="155">
        <f>ROUND(I149*H149,2)</f>
        <v>0</v>
      </c>
      <c r="BL149" s="17" t="s">
        <v>149</v>
      </c>
      <c r="BM149" s="154" t="s">
        <v>724</v>
      </c>
    </row>
    <row r="150" spans="1:65" s="14" customFormat="1">
      <c r="B150" s="164"/>
      <c r="D150" s="157" t="s">
        <v>151</v>
      </c>
      <c r="E150" s="165" t="s">
        <v>1</v>
      </c>
      <c r="F150" s="166" t="s">
        <v>725</v>
      </c>
      <c r="H150" s="167">
        <v>12.89</v>
      </c>
      <c r="I150" s="168"/>
      <c r="L150" s="164"/>
      <c r="M150" s="169"/>
      <c r="N150" s="170"/>
      <c r="O150" s="170"/>
      <c r="P150" s="170"/>
      <c r="Q150" s="170"/>
      <c r="R150" s="170"/>
      <c r="S150" s="170"/>
      <c r="T150" s="170"/>
      <c r="U150" s="171"/>
      <c r="AT150" s="165" t="s">
        <v>151</v>
      </c>
      <c r="AU150" s="165" t="s">
        <v>79</v>
      </c>
      <c r="AV150" s="14" t="s">
        <v>79</v>
      </c>
      <c r="AW150" s="14" t="s">
        <v>26</v>
      </c>
      <c r="AX150" s="14" t="s">
        <v>77</v>
      </c>
      <c r="AY150" s="165" t="s">
        <v>141</v>
      </c>
    </row>
    <row r="151" spans="1:65" s="2" customFormat="1" ht="24.2" customHeight="1">
      <c r="A151" s="32"/>
      <c r="B151" s="142"/>
      <c r="C151" s="143" t="s">
        <v>183</v>
      </c>
      <c r="D151" s="143" t="s">
        <v>144</v>
      </c>
      <c r="E151" s="144" t="s">
        <v>189</v>
      </c>
      <c r="F151" s="145" t="s">
        <v>190</v>
      </c>
      <c r="G151" s="146" t="s">
        <v>147</v>
      </c>
      <c r="H151" s="147">
        <v>90.98</v>
      </c>
      <c r="I151" s="148"/>
      <c r="J151" s="149">
        <f>ROUND(I151*H151,2)</f>
        <v>0</v>
      </c>
      <c r="K151" s="145" t="s">
        <v>148</v>
      </c>
      <c r="L151" s="33"/>
      <c r="M151" s="150" t="s">
        <v>1</v>
      </c>
      <c r="N151" s="151" t="s">
        <v>34</v>
      </c>
      <c r="O151" s="58"/>
      <c r="P151" s="152">
        <f>O151*H151</f>
        <v>0</v>
      </c>
      <c r="Q151" s="152">
        <v>0</v>
      </c>
      <c r="R151" s="152">
        <f>Q151*H151</f>
        <v>0</v>
      </c>
      <c r="S151" s="152">
        <v>6.8000000000000005E-2</v>
      </c>
      <c r="T151" s="152">
        <f>S151*H151</f>
        <v>6.1866400000000006</v>
      </c>
      <c r="U151" s="153" t="s">
        <v>1</v>
      </c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54" t="s">
        <v>149</v>
      </c>
      <c r="AT151" s="154" t="s">
        <v>144</v>
      </c>
      <c r="AU151" s="154" t="s">
        <v>79</v>
      </c>
      <c r="AY151" s="17" t="s">
        <v>141</v>
      </c>
      <c r="BE151" s="155">
        <f>IF(N151="základní",J151,0)</f>
        <v>0</v>
      </c>
      <c r="BF151" s="155">
        <f>IF(N151="snížená",J151,0)</f>
        <v>0</v>
      </c>
      <c r="BG151" s="155">
        <f>IF(N151="zákl. přenesená",J151,0)</f>
        <v>0</v>
      </c>
      <c r="BH151" s="155">
        <f>IF(N151="sníž. přenesená",J151,0)</f>
        <v>0</v>
      </c>
      <c r="BI151" s="155">
        <f>IF(N151="nulová",J151,0)</f>
        <v>0</v>
      </c>
      <c r="BJ151" s="17" t="s">
        <v>77</v>
      </c>
      <c r="BK151" s="155">
        <f>ROUND(I151*H151,2)</f>
        <v>0</v>
      </c>
      <c r="BL151" s="17" t="s">
        <v>149</v>
      </c>
      <c r="BM151" s="154" t="s">
        <v>726</v>
      </c>
    </row>
    <row r="152" spans="1:65" s="13" customFormat="1">
      <c r="B152" s="156"/>
      <c r="D152" s="157" t="s">
        <v>151</v>
      </c>
      <c r="E152" s="158" t="s">
        <v>1</v>
      </c>
      <c r="F152" s="159" t="s">
        <v>192</v>
      </c>
      <c r="H152" s="158" t="s">
        <v>1</v>
      </c>
      <c r="I152" s="160"/>
      <c r="L152" s="156"/>
      <c r="M152" s="161"/>
      <c r="N152" s="162"/>
      <c r="O152" s="162"/>
      <c r="P152" s="162"/>
      <c r="Q152" s="162"/>
      <c r="R152" s="162"/>
      <c r="S152" s="162"/>
      <c r="T152" s="162"/>
      <c r="U152" s="163"/>
      <c r="AT152" s="158" t="s">
        <v>151</v>
      </c>
      <c r="AU152" s="158" t="s">
        <v>79</v>
      </c>
      <c r="AV152" s="13" t="s">
        <v>77</v>
      </c>
      <c r="AW152" s="13" t="s">
        <v>26</v>
      </c>
      <c r="AX152" s="13" t="s">
        <v>69</v>
      </c>
      <c r="AY152" s="158" t="s">
        <v>141</v>
      </c>
    </row>
    <row r="153" spans="1:65" s="14" customFormat="1">
      <c r="B153" s="164"/>
      <c r="D153" s="157" t="s">
        <v>151</v>
      </c>
      <c r="E153" s="165" t="s">
        <v>1</v>
      </c>
      <c r="F153" s="166" t="s">
        <v>727</v>
      </c>
      <c r="H153" s="167">
        <v>90.98</v>
      </c>
      <c r="I153" s="168"/>
      <c r="L153" s="164"/>
      <c r="M153" s="169"/>
      <c r="N153" s="170"/>
      <c r="O153" s="170"/>
      <c r="P153" s="170"/>
      <c r="Q153" s="170"/>
      <c r="R153" s="170"/>
      <c r="S153" s="170"/>
      <c r="T153" s="170"/>
      <c r="U153" s="171"/>
      <c r="AT153" s="165" t="s">
        <v>151</v>
      </c>
      <c r="AU153" s="165" t="s">
        <v>79</v>
      </c>
      <c r="AV153" s="14" t="s">
        <v>79</v>
      </c>
      <c r="AW153" s="14" t="s">
        <v>26</v>
      </c>
      <c r="AX153" s="14" t="s">
        <v>77</v>
      </c>
      <c r="AY153" s="165" t="s">
        <v>141</v>
      </c>
    </row>
    <row r="154" spans="1:65" s="12" customFormat="1" ht="22.9" customHeight="1">
      <c r="B154" s="129"/>
      <c r="D154" s="130" t="s">
        <v>68</v>
      </c>
      <c r="E154" s="140" t="s">
        <v>194</v>
      </c>
      <c r="F154" s="140" t="s">
        <v>195</v>
      </c>
      <c r="I154" s="132"/>
      <c r="J154" s="141">
        <f>BK154</f>
        <v>0</v>
      </c>
      <c r="L154" s="129"/>
      <c r="M154" s="134"/>
      <c r="N154" s="135"/>
      <c r="O154" s="135"/>
      <c r="P154" s="136">
        <f>SUM(P155:P160)</f>
        <v>0</v>
      </c>
      <c r="Q154" s="135"/>
      <c r="R154" s="136">
        <f>SUM(R155:R160)</f>
        <v>0</v>
      </c>
      <c r="S154" s="135"/>
      <c r="T154" s="136">
        <f>SUM(T155:T160)</f>
        <v>0</v>
      </c>
      <c r="U154" s="137"/>
      <c r="AR154" s="130" t="s">
        <v>77</v>
      </c>
      <c r="AT154" s="138" t="s">
        <v>68</v>
      </c>
      <c r="AU154" s="138" t="s">
        <v>77</v>
      </c>
      <c r="AY154" s="130" t="s">
        <v>141</v>
      </c>
      <c r="BK154" s="139">
        <f>SUM(BK155:BK160)</f>
        <v>0</v>
      </c>
    </row>
    <row r="155" spans="1:65" s="2" customFormat="1" ht="24.2" customHeight="1">
      <c r="A155" s="32"/>
      <c r="B155" s="142"/>
      <c r="C155" s="143" t="s">
        <v>196</v>
      </c>
      <c r="D155" s="143" t="s">
        <v>144</v>
      </c>
      <c r="E155" s="144" t="s">
        <v>197</v>
      </c>
      <c r="F155" s="145" t="s">
        <v>198</v>
      </c>
      <c r="G155" s="146" t="s">
        <v>199</v>
      </c>
      <c r="H155" s="147">
        <v>7.0049999999999999</v>
      </c>
      <c r="I155" s="148"/>
      <c r="J155" s="149">
        <f>ROUND(I155*H155,2)</f>
        <v>0</v>
      </c>
      <c r="K155" s="145" t="s">
        <v>148</v>
      </c>
      <c r="L155" s="33"/>
      <c r="M155" s="150" t="s">
        <v>1</v>
      </c>
      <c r="N155" s="151" t="s">
        <v>34</v>
      </c>
      <c r="O155" s="58"/>
      <c r="P155" s="152">
        <f>O155*H155</f>
        <v>0</v>
      </c>
      <c r="Q155" s="152">
        <v>0</v>
      </c>
      <c r="R155" s="152">
        <f>Q155*H155</f>
        <v>0</v>
      </c>
      <c r="S155" s="152">
        <v>0</v>
      </c>
      <c r="T155" s="152">
        <f>S155*H155</f>
        <v>0</v>
      </c>
      <c r="U155" s="153" t="s">
        <v>1</v>
      </c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54" t="s">
        <v>149</v>
      </c>
      <c r="AT155" s="154" t="s">
        <v>144</v>
      </c>
      <c r="AU155" s="154" t="s">
        <v>79</v>
      </c>
      <c r="AY155" s="17" t="s">
        <v>141</v>
      </c>
      <c r="BE155" s="155">
        <f>IF(N155="základní",J155,0)</f>
        <v>0</v>
      </c>
      <c r="BF155" s="155">
        <f>IF(N155="snížená",J155,0)</f>
        <v>0</v>
      </c>
      <c r="BG155" s="155">
        <f>IF(N155="zákl. přenesená",J155,0)</f>
        <v>0</v>
      </c>
      <c r="BH155" s="155">
        <f>IF(N155="sníž. přenesená",J155,0)</f>
        <v>0</v>
      </c>
      <c r="BI155" s="155">
        <f>IF(N155="nulová",J155,0)</f>
        <v>0</v>
      </c>
      <c r="BJ155" s="17" t="s">
        <v>77</v>
      </c>
      <c r="BK155" s="155">
        <f>ROUND(I155*H155,2)</f>
        <v>0</v>
      </c>
      <c r="BL155" s="17" t="s">
        <v>149</v>
      </c>
      <c r="BM155" s="154" t="s">
        <v>728</v>
      </c>
    </row>
    <row r="156" spans="1:65" s="2" customFormat="1" ht="24.2" customHeight="1">
      <c r="A156" s="32"/>
      <c r="B156" s="142"/>
      <c r="C156" s="143" t="s">
        <v>201</v>
      </c>
      <c r="D156" s="143" t="s">
        <v>144</v>
      </c>
      <c r="E156" s="144" t="s">
        <v>202</v>
      </c>
      <c r="F156" s="145" t="s">
        <v>203</v>
      </c>
      <c r="G156" s="146" t="s">
        <v>199</v>
      </c>
      <c r="H156" s="147">
        <v>7.0049999999999999</v>
      </c>
      <c r="I156" s="148"/>
      <c r="J156" s="149">
        <f>ROUND(I156*H156,2)</f>
        <v>0</v>
      </c>
      <c r="K156" s="145" t="s">
        <v>148</v>
      </c>
      <c r="L156" s="33"/>
      <c r="M156" s="150" t="s">
        <v>1</v>
      </c>
      <c r="N156" s="151" t="s">
        <v>34</v>
      </c>
      <c r="O156" s="58"/>
      <c r="P156" s="152">
        <f>O156*H156</f>
        <v>0</v>
      </c>
      <c r="Q156" s="152">
        <v>0</v>
      </c>
      <c r="R156" s="152">
        <f>Q156*H156</f>
        <v>0</v>
      </c>
      <c r="S156" s="152">
        <v>0</v>
      </c>
      <c r="T156" s="152">
        <f>S156*H156</f>
        <v>0</v>
      </c>
      <c r="U156" s="153" t="s">
        <v>1</v>
      </c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54" t="s">
        <v>149</v>
      </c>
      <c r="AT156" s="154" t="s">
        <v>144</v>
      </c>
      <c r="AU156" s="154" t="s">
        <v>79</v>
      </c>
      <c r="AY156" s="17" t="s">
        <v>141</v>
      </c>
      <c r="BE156" s="155">
        <f>IF(N156="základní",J156,0)</f>
        <v>0</v>
      </c>
      <c r="BF156" s="155">
        <f>IF(N156="snížená",J156,0)</f>
        <v>0</v>
      </c>
      <c r="BG156" s="155">
        <f>IF(N156="zákl. přenesená",J156,0)</f>
        <v>0</v>
      </c>
      <c r="BH156" s="155">
        <f>IF(N156="sníž. přenesená",J156,0)</f>
        <v>0</v>
      </c>
      <c r="BI156" s="155">
        <f>IF(N156="nulová",J156,0)</f>
        <v>0</v>
      </c>
      <c r="BJ156" s="17" t="s">
        <v>77</v>
      </c>
      <c r="BK156" s="155">
        <f>ROUND(I156*H156,2)</f>
        <v>0</v>
      </c>
      <c r="BL156" s="17" t="s">
        <v>149</v>
      </c>
      <c r="BM156" s="154" t="s">
        <v>729</v>
      </c>
    </row>
    <row r="157" spans="1:65" s="2" customFormat="1" ht="24.2" customHeight="1">
      <c r="A157" s="32"/>
      <c r="B157" s="142"/>
      <c r="C157" s="143" t="s">
        <v>205</v>
      </c>
      <c r="D157" s="143" t="s">
        <v>144</v>
      </c>
      <c r="E157" s="144" t="s">
        <v>206</v>
      </c>
      <c r="F157" s="145" t="s">
        <v>207</v>
      </c>
      <c r="G157" s="146" t="s">
        <v>199</v>
      </c>
      <c r="H157" s="147">
        <v>63.045000000000002</v>
      </c>
      <c r="I157" s="148"/>
      <c r="J157" s="149">
        <f>ROUND(I157*H157,2)</f>
        <v>0</v>
      </c>
      <c r="K157" s="145" t="s">
        <v>148</v>
      </c>
      <c r="L157" s="33"/>
      <c r="M157" s="150" t="s">
        <v>1</v>
      </c>
      <c r="N157" s="151" t="s">
        <v>34</v>
      </c>
      <c r="O157" s="58"/>
      <c r="P157" s="152">
        <f>O157*H157</f>
        <v>0</v>
      </c>
      <c r="Q157" s="152">
        <v>0</v>
      </c>
      <c r="R157" s="152">
        <f>Q157*H157</f>
        <v>0</v>
      </c>
      <c r="S157" s="152">
        <v>0</v>
      </c>
      <c r="T157" s="152">
        <f>S157*H157</f>
        <v>0</v>
      </c>
      <c r="U157" s="153" t="s">
        <v>1</v>
      </c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54" t="s">
        <v>149</v>
      </c>
      <c r="AT157" s="154" t="s">
        <v>144</v>
      </c>
      <c r="AU157" s="154" t="s">
        <v>79</v>
      </c>
      <c r="AY157" s="17" t="s">
        <v>141</v>
      </c>
      <c r="BE157" s="155">
        <f>IF(N157="základní",J157,0)</f>
        <v>0</v>
      </c>
      <c r="BF157" s="155">
        <f>IF(N157="snížená",J157,0)</f>
        <v>0</v>
      </c>
      <c r="BG157" s="155">
        <f>IF(N157="zákl. přenesená",J157,0)</f>
        <v>0</v>
      </c>
      <c r="BH157" s="155">
        <f>IF(N157="sníž. přenesená",J157,0)</f>
        <v>0</v>
      </c>
      <c r="BI157" s="155">
        <f>IF(N157="nulová",J157,0)</f>
        <v>0</v>
      </c>
      <c r="BJ157" s="17" t="s">
        <v>77</v>
      </c>
      <c r="BK157" s="155">
        <f>ROUND(I157*H157,2)</f>
        <v>0</v>
      </c>
      <c r="BL157" s="17" t="s">
        <v>149</v>
      </c>
      <c r="BM157" s="154" t="s">
        <v>730</v>
      </c>
    </row>
    <row r="158" spans="1:65" s="13" customFormat="1">
      <c r="B158" s="156"/>
      <c r="D158" s="157" t="s">
        <v>151</v>
      </c>
      <c r="E158" s="158" t="s">
        <v>1</v>
      </c>
      <c r="F158" s="159" t="s">
        <v>209</v>
      </c>
      <c r="H158" s="158" t="s">
        <v>1</v>
      </c>
      <c r="I158" s="160"/>
      <c r="L158" s="156"/>
      <c r="M158" s="161"/>
      <c r="N158" s="162"/>
      <c r="O158" s="162"/>
      <c r="P158" s="162"/>
      <c r="Q158" s="162"/>
      <c r="R158" s="162"/>
      <c r="S158" s="162"/>
      <c r="T158" s="162"/>
      <c r="U158" s="163"/>
      <c r="AT158" s="158" t="s">
        <v>151</v>
      </c>
      <c r="AU158" s="158" t="s">
        <v>79</v>
      </c>
      <c r="AV158" s="13" t="s">
        <v>77</v>
      </c>
      <c r="AW158" s="13" t="s">
        <v>26</v>
      </c>
      <c r="AX158" s="13" t="s">
        <v>69</v>
      </c>
      <c r="AY158" s="158" t="s">
        <v>141</v>
      </c>
    </row>
    <row r="159" spans="1:65" s="14" customFormat="1">
      <c r="B159" s="164"/>
      <c r="D159" s="157" t="s">
        <v>151</v>
      </c>
      <c r="E159" s="165" t="s">
        <v>1</v>
      </c>
      <c r="F159" s="166" t="s">
        <v>731</v>
      </c>
      <c r="H159" s="167">
        <v>63.045000000000002</v>
      </c>
      <c r="I159" s="168"/>
      <c r="L159" s="164"/>
      <c r="M159" s="169"/>
      <c r="N159" s="170"/>
      <c r="O159" s="170"/>
      <c r="P159" s="170"/>
      <c r="Q159" s="170"/>
      <c r="R159" s="170"/>
      <c r="S159" s="170"/>
      <c r="T159" s="170"/>
      <c r="U159" s="171"/>
      <c r="AT159" s="165" t="s">
        <v>151</v>
      </c>
      <c r="AU159" s="165" t="s">
        <v>79</v>
      </c>
      <c r="AV159" s="14" t="s">
        <v>79</v>
      </c>
      <c r="AW159" s="14" t="s">
        <v>26</v>
      </c>
      <c r="AX159" s="14" t="s">
        <v>77</v>
      </c>
      <c r="AY159" s="165" t="s">
        <v>141</v>
      </c>
    </row>
    <row r="160" spans="1:65" s="2" customFormat="1" ht="33" customHeight="1">
      <c r="A160" s="32"/>
      <c r="B160" s="142"/>
      <c r="C160" s="143" t="s">
        <v>211</v>
      </c>
      <c r="D160" s="143" t="s">
        <v>144</v>
      </c>
      <c r="E160" s="144" t="s">
        <v>212</v>
      </c>
      <c r="F160" s="145" t="s">
        <v>213</v>
      </c>
      <c r="G160" s="146" t="s">
        <v>199</v>
      </c>
      <c r="H160" s="147">
        <v>7.0049999999999999</v>
      </c>
      <c r="I160" s="148"/>
      <c r="J160" s="149">
        <f>ROUND(I160*H160,2)</f>
        <v>0</v>
      </c>
      <c r="K160" s="145" t="s">
        <v>148</v>
      </c>
      <c r="L160" s="33"/>
      <c r="M160" s="150" t="s">
        <v>1</v>
      </c>
      <c r="N160" s="151" t="s">
        <v>34</v>
      </c>
      <c r="O160" s="58"/>
      <c r="P160" s="152">
        <f>O160*H160</f>
        <v>0</v>
      </c>
      <c r="Q160" s="152">
        <v>0</v>
      </c>
      <c r="R160" s="152">
        <f>Q160*H160</f>
        <v>0</v>
      </c>
      <c r="S160" s="152">
        <v>0</v>
      </c>
      <c r="T160" s="152">
        <f>S160*H160</f>
        <v>0</v>
      </c>
      <c r="U160" s="153" t="s">
        <v>1</v>
      </c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54" t="s">
        <v>149</v>
      </c>
      <c r="AT160" s="154" t="s">
        <v>144</v>
      </c>
      <c r="AU160" s="154" t="s">
        <v>79</v>
      </c>
      <c r="AY160" s="17" t="s">
        <v>141</v>
      </c>
      <c r="BE160" s="155">
        <f>IF(N160="základní",J160,0)</f>
        <v>0</v>
      </c>
      <c r="BF160" s="155">
        <f>IF(N160="snížená",J160,0)</f>
        <v>0</v>
      </c>
      <c r="BG160" s="155">
        <f>IF(N160="zákl. přenesená",J160,0)</f>
        <v>0</v>
      </c>
      <c r="BH160" s="155">
        <f>IF(N160="sníž. přenesená",J160,0)</f>
        <v>0</v>
      </c>
      <c r="BI160" s="155">
        <f>IF(N160="nulová",J160,0)</f>
        <v>0</v>
      </c>
      <c r="BJ160" s="17" t="s">
        <v>77</v>
      </c>
      <c r="BK160" s="155">
        <f>ROUND(I160*H160,2)</f>
        <v>0</v>
      </c>
      <c r="BL160" s="17" t="s">
        <v>149</v>
      </c>
      <c r="BM160" s="154" t="s">
        <v>732</v>
      </c>
    </row>
    <row r="161" spans="1:65" s="12" customFormat="1" ht="22.9" customHeight="1">
      <c r="B161" s="129"/>
      <c r="D161" s="130" t="s">
        <v>68</v>
      </c>
      <c r="E161" s="140" t="s">
        <v>215</v>
      </c>
      <c r="F161" s="140" t="s">
        <v>216</v>
      </c>
      <c r="I161" s="132"/>
      <c r="J161" s="141">
        <f>BK161</f>
        <v>0</v>
      </c>
      <c r="L161" s="129"/>
      <c r="M161" s="134"/>
      <c r="N161" s="135"/>
      <c r="O161" s="135"/>
      <c r="P161" s="136">
        <f>P162</f>
        <v>0</v>
      </c>
      <c r="Q161" s="135"/>
      <c r="R161" s="136">
        <f>R162</f>
        <v>0</v>
      </c>
      <c r="S161" s="135"/>
      <c r="T161" s="136">
        <f>T162</f>
        <v>0</v>
      </c>
      <c r="U161" s="137"/>
      <c r="AR161" s="130" t="s">
        <v>77</v>
      </c>
      <c r="AT161" s="138" t="s">
        <v>68</v>
      </c>
      <c r="AU161" s="138" t="s">
        <v>77</v>
      </c>
      <c r="AY161" s="130" t="s">
        <v>141</v>
      </c>
      <c r="BK161" s="139">
        <f>BK162</f>
        <v>0</v>
      </c>
    </row>
    <row r="162" spans="1:65" s="2" customFormat="1" ht="21.75" customHeight="1">
      <c r="A162" s="32"/>
      <c r="B162" s="142"/>
      <c r="C162" s="143" t="s">
        <v>217</v>
      </c>
      <c r="D162" s="143" t="s">
        <v>144</v>
      </c>
      <c r="E162" s="144" t="s">
        <v>218</v>
      </c>
      <c r="F162" s="145" t="s">
        <v>219</v>
      </c>
      <c r="G162" s="146" t="s">
        <v>199</v>
      </c>
      <c r="H162" s="147">
        <v>0.503</v>
      </c>
      <c r="I162" s="148"/>
      <c r="J162" s="149">
        <f>ROUND(I162*H162,2)</f>
        <v>0</v>
      </c>
      <c r="K162" s="145" t="s">
        <v>148</v>
      </c>
      <c r="L162" s="33"/>
      <c r="M162" s="150" t="s">
        <v>1</v>
      </c>
      <c r="N162" s="151" t="s">
        <v>34</v>
      </c>
      <c r="O162" s="58"/>
      <c r="P162" s="152">
        <f>O162*H162</f>
        <v>0</v>
      </c>
      <c r="Q162" s="152">
        <v>0</v>
      </c>
      <c r="R162" s="152">
        <f>Q162*H162</f>
        <v>0</v>
      </c>
      <c r="S162" s="152">
        <v>0</v>
      </c>
      <c r="T162" s="152">
        <f>S162*H162</f>
        <v>0</v>
      </c>
      <c r="U162" s="153" t="s">
        <v>1</v>
      </c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54" t="s">
        <v>149</v>
      </c>
      <c r="AT162" s="154" t="s">
        <v>144</v>
      </c>
      <c r="AU162" s="154" t="s">
        <v>79</v>
      </c>
      <c r="AY162" s="17" t="s">
        <v>141</v>
      </c>
      <c r="BE162" s="155">
        <f>IF(N162="základní",J162,0)</f>
        <v>0</v>
      </c>
      <c r="BF162" s="155">
        <f>IF(N162="snížená",J162,0)</f>
        <v>0</v>
      </c>
      <c r="BG162" s="155">
        <f>IF(N162="zákl. přenesená",J162,0)</f>
        <v>0</v>
      </c>
      <c r="BH162" s="155">
        <f>IF(N162="sníž. přenesená",J162,0)</f>
        <v>0</v>
      </c>
      <c r="BI162" s="155">
        <f>IF(N162="nulová",J162,0)</f>
        <v>0</v>
      </c>
      <c r="BJ162" s="17" t="s">
        <v>77</v>
      </c>
      <c r="BK162" s="155">
        <f>ROUND(I162*H162,2)</f>
        <v>0</v>
      </c>
      <c r="BL162" s="17" t="s">
        <v>149</v>
      </c>
      <c r="BM162" s="154" t="s">
        <v>733</v>
      </c>
    </row>
    <row r="163" spans="1:65" s="12" customFormat="1" ht="25.9" customHeight="1">
      <c r="B163" s="129"/>
      <c r="D163" s="130" t="s">
        <v>68</v>
      </c>
      <c r="E163" s="131" t="s">
        <v>221</v>
      </c>
      <c r="F163" s="131" t="s">
        <v>222</v>
      </c>
      <c r="I163" s="132"/>
      <c r="J163" s="133">
        <f>BK163</f>
        <v>0</v>
      </c>
      <c r="L163" s="129"/>
      <c r="M163" s="134"/>
      <c r="N163" s="135"/>
      <c r="O163" s="135"/>
      <c r="P163" s="136">
        <f>P164+P166+P177+P182+P184+P188+P199+P214+P223</f>
        <v>0</v>
      </c>
      <c r="Q163" s="135"/>
      <c r="R163" s="136">
        <f>R164+R166+R177+R182+R184+R188+R199+R214+R223</f>
        <v>1.9458328</v>
      </c>
      <c r="S163" s="135"/>
      <c r="T163" s="136">
        <f>T164+T166+T177+T182+T184+T188+T199+T214+T223</f>
        <v>8.3860800000000013E-2</v>
      </c>
      <c r="U163" s="137"/>
      <c r="AR163" s="130" t="s">
        <v>79</v>
      </c>
      <c r="AT163" s="138" t="s">
        <v>68</v>
      </c>
      <c r="AU163" s="138" t="s">
        <v>69</v>
      </c>
      <c r="AY163" s="130" t="s">
        <v>141</v>
      </c>
      <c r="BK163" s="139">
        <f>BK164+BK166+BK177+BK182+BK184+BK188+BK199+BK214+BK223</f>
        <v>0</v>
      </c>
    </row>
    <row r="164" spans="1:65" s="12" customFormat="1" ht="22.9" customHeight="1">
      <c r="B164" s="129"/>
      <c r="D164" s="130" t="s">
        <v>68</v>
      </c>
      <c r="E164" s="140" t="s">
        <v>223</v>
      </c>
      <c r="F164" s="140" t="s">
        <v>224</v>
      </c>
      <c r="I164" s="132"/>
      <c r="J164" s="141">
        <f>BK164</f>
        <v>0</v>
      </c>
      <c r="L164" s="129"/>
      <c r="M164" s="134"/>
      <c r="N164" s="135"/>
      <c r="O164" s="135"/>
      <c r="P164" s="136">
        <f>P165</f>
        <v>0</v>
      </c>
      <c r="Q164" s="135"/>
      <c r="R164" s="136">
        <f>R165</f>
        <v>0</v>
      </c>
      <c r="S164" s="135"/>
      <c r="T164" s="136">
        <f>T165</f>
        <v>0</v>
      </c>
      <c r="U164" s="137"/>
      <c r="AR164" s="130" t="s">
        <v>79</v>
      </c>
      <c r="AT164" s="138" t="s">
        <v>68</v>
      </c>
      <c r="AU164" s="138" t="s">
        <v>77</v>
      </c>
      <c r="AY164" s="130" t="s">
        <v>141</v>
      </c>
      <c r="BK164" s="139">
        <f>BK165</f>
        <v>0</v>
      </c>
    </row>
    <row r="165" spans="1:65" s="2" customFormat="1" ht="16.5" customHeight="1">
      <c r="A165" s="32"/>
      <c r="B165" s="142"/>
      <c r="C165" s="143" t="s">
        <v>8</v>
      </c>
      <c r="D165" s="143" t="s">
        <v>144</v>
      </c>
      <c r="E165" s="144" t="s">
        <v>225</v>
      </c>
      <c r="F165" s="145" t="s">
        <v>226</v>
      </c>
      <c r="G165" s="146" t="s">
        <v>181</v>
      </c>
      <c r="H165" s="147">
        <v>1</v>
      </c>
      <c r="I165" s="148"/>
      <c r="J165" s="149">
        <f>ROUND(I165*H165,2)</f>
        <v>0</v>
      </c>
      <c r="K165" s="145" t="s">
        <v>1</v>
      </c>
      <c r="L165" s="33"/>
      <c r="M165" s="150" t="s">
        <v>1</v>
      </c>
      <c r="N165" s="151" t="s">
        <v>34</v>
      </c>
      <c r="O165" s="58"/>
      <c r="P165" s="152">
        <f>O165*H165</f>
        <v>0</v>
      </c>
      <c r="Q165" s="152">
        <v>0</v>
      </c>
      <c r="R165" s="152">
        <f>Q165*H165</f>
        <v>0</v>
      </c>
      <c r="S165" s="152">
        <v>0</v>
      </c>
      <c r="T165" s="152">
        <f>S165*H165</f>
        <v>0</v>
      </c>
      <c r="U165" s="153" t="s">
        <v>1</v>
      </c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54" t="s">
        <v>227</v>
      </c>
      <c r="AT165" s="154" t="s">
        <v>144</v>
      </c>
      <c r="AU165" s="154" t="s">
        <v>79</v>
      </c>
      <c r="AY165" s="17" t="s">
        <v>141</v>
      </c>
      <c r="BE165" s="155">
        <f>IF(N165="základní",J165,0)</f>
        <v>0</v>
      </c>
      <c r="BF165" s="155">
        <f>IF(N165="snížená",J165,0)</f>
        <v>0</v>
      </c>
      <c r="BG165" s="155">
        <f>IF(N165="zákl. přenesená",J165,0)</f>
        <v>0</v>
      </c>
      <c r="BH165" s="155">
        <f>IF(N165="sníž. přenesená",J165,0)</f>
        <v>0</v>
      </c>
      <c r="BI165" s="155">
        <f>IF(N165="nulová",J165,0)</f>
        <v>0</v>
      </c>
      <c r="BJ165" s="17" t="s">
        <v>77</v>
      </c>
      <c r="BK165" s="155">
        <f>ROUND(I165*H165,2)</f>
        <v>0</v>
      </c>
      <c r="BL165" s="17" t="s">
        <v>227</v>
      </c>
      <c r="BM165" s="154" t="s">
        <v>734</v>
      </c>
    </row>
    <row r="166" spans="1:65" s="12" customFormat="1" ht="22.9" customHeight="1">
      <c r="B166" s="129"/>
      <c r="D166" s="130" t="s">
        <v>68</v>
      </c>
      <c r="E166" s="140" t="s">
        <v>229</v>
      </c>
      <c r="F166" s="140" t="s">
        <v>230</v>
      </c>
      <c r="I166" s="132"/>
      <c r="J166" s="141">
        <f>BK166</f>
        <v>0</v>
      </c>
      <c r="L166" s="129"/>
      <c r="M166" s="134"/>
      <c r="N166" s="135"/>
      <c r="O166" s="135"/>
      <c r="P166" s="136">
        <f>SUM(P167:P176)</f>
        <v>0</v>
      </c>
      <c r="Q166" s="135"/>
      <c r="R166" s="136">
        <f>SUM(R167:R176)</f>
        <v>0.22639000000000004</v>
      </c>
      <c r="S166" s="135"/>
      <c r="T166" s="136">
        <f>SUM(T167:T176)</f>
        <v>0</v>
      </c>
      <c r="U166" s="137"/>
      <c r="AR166" s="130" t="s">
        <v>79</v>
      </c>
      <c r="AT166" s="138" t="s">
        <v>68</v>
      </c>
      <c r="AU166" s="138" t="s">
        <v>77</v>
      </c>
      <c r="AY166" s="130" t="s">
        <v>141</v>
      </c>
      <c r="BK166" s="139">
        <f>SUM(BK167:BK176)</f>
        <v>0</v>
      </c>
    </row>
    <row r="167" spans="1:65" s="2" customFormat="1" ht="33" customHeight="1">
      <c r="A167" s="32"/>
      <c r="B167" s="142"/>
      <c r="C167" s="143" t="s">
        <v>227</v>
      </c>
      <c r="D167" s="143" t="s">
        <v>144</v>
      </c>
      <c r="E167" s="144" t="s">
        <v>231</v>
      </c>
      <c r="F167" s="145" t="s">
        <v>232</v>
      </c>
      <c r="G167" s="146" t="s">
        <v>233</v>
      </c>
      <c r="H167" s="147">
        <v>3</v>
      </c>
      <c r="I167" s="148"/>
      <c r="J167" s="149">
        <f t="shared" ref="J167:J176" si="0">ROUND(I167*H167,2)</f>
        <v>0</v>
      </c>
      <c r="K167" s="145" t="s">
        <v>148</v>
      </c>
      <c r="L167" s="33"/>
      <c r="M167" s="150" t="s">
        <v>1</v>
      </c>
      <c r="N167" s="151" t="s">
        <v>34</v>
      </c>
      <c r="O167" s="58"/>
      <c r="P167" s="152">
        <f t="shared" ref="P167:P176" si="1">O167*H167</f>
        <v>0</v>
      </c>
      <c r="Q167" s="152">
        <v>1.6969999999999999E-2</v>
      </c>
      <c r="R167" s="152">
        <f t="shared" ref="R167:R176" si="2">Q167*H167</f>
        <v>5.0909999999999997E-2</v>
      </c>
      <c r="S167" s="152">
        <v>0</v>
      </c>
      <c r="T167" s="152">
        <f t="shared" ref="T167:T176" si="3">S167*H167</f>
        <v>0</v>
      </c>
      <c r="U167" s="153" t="s">
        <v>1</v>
      </c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154" t="s">
        <v>227</v>
      </c>
      <c r="AT167" s="154" t="s">
        <v>144</v>
      </c>
      <c r="AU167" s="154" t="s">
        <v>79</v>
      </c>
      <c r="AY167" s="17" t="s">
        <v>141</v>
      </c>
      <c r="BE167" s="155">
        <f t="shared" ref="BE167:BE176" si="4">IF(N167="základní",J167,0)</f>
        <v>0</v>
      </c>
      <c r="BF167" s="155">
        <f t="shared" ref="BF167:BF176" si="5">IF(N167="snížená",J167,0)</f>
        <v>0</v>
      </c>
      <c r="BG167" s="155">
        <f t="shared" ref="BG167:BG176" si="6">IF(N167="zákl. přenesená",J167,0)</f>
        <v>0</v>
      </c>
      <c r="BH167" s="155">
        <f t="shared" ref="BH167:BH176" si="7">IF(N167="sníž. přenesená",J167,0)</f>
        <v>0</v>
      </c>
      <c r="BI167" s="155">
        <f t="shared" ref="BI167:BI176" si="8">IF(N167="nulová",J167,0)</f>
        <v>0</v>
      </c>
      <c r="BJ167" s="17" t="s">
        <v>77</v>
      </c>
      <c r="BK167" s="155">
        <f t="shared" ref="BK167:BK176" si="9">ROUND(I167*H167,2)</f>
        <v>0</v>
      </c>
      <c r="BL167" s="17" t="s">
        <v>227</v>
      </c>
      <c r="BM167" s="154" t="s">
        <v>735</v>
      </c>
    </row>
    <row r="168" spans="1:65" s="2" customFormat="1" ht="24.2" customHeight="1">
      <c r="A168" s="32"/>
      <c r="B168" s="142"/>
      <c r="C168" s="172" t="s">
        <v>235</v>
      </c>
      <c r="D168" s="172" t="s">
        <v>172</v>
      </c>
      <c r="E168" s="173" t="s">
        <v>236</v>
      </c>
      <c r="F168" s="174" t="s">
        <v>237</v>
      </c>
      <c r="G168" s="175" t="s">
        <v>238</v>
      </c>
      <c r="H168" s="176">
        <v>3</v>
      </c>
      <c r="I168" s="177"/>
      <c r="J168" s="178">
        <f t="shared" si="0"/>
        <v>0</v>
      </c>
      <c r="K168" s="174" t="s">
        <v>148</v>
      </c>
      <c r="L168" s="179"/>
      <c r="M168" s="180" t="s">
        <v>1</v>
      </c>
      <c r="N168" s="181" t="s">
        <v>34</v>
      </c>
      <c r="O168" s="58"/>
      <c r="P168" s="152">
        <f t="shared" si="1"/>
        <v>0</v>
      </c>
      <c r="Q168" s="152">
        <v>1.4999999999999999E-2</v>
      </c>
      <c r="R168" s="152">
        <f t="shared" si="2"/>
        <v>4.4999999999999998E-2</v>
      </c>
      <c r="S168" s="152">
        <v>0</v>
      </c>
      <c r="T168" s="152">
        <f t="shared" si="3"/>
        <v>0</v>
      </c>
      <c r="U168" s="153" t="s">
        <v>1</v>
      </c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54" t="s">
        <v>239</v>
      </c>
      <c r="AT168" s="154" t="s">
        <v>172</v>
      </c>
      <c r="AU168" s="154" t="s">
        <v>79</v>
      </c>
      <c r="AY168" s="17" t="s">
        <v>141</v>
      </c>
      <c r="BE168" s="155">
        <f t="shared" si="4"/>
        <v>0</v>
      </c>
      <c r="BF168" s="155">
        <f t="shared" si="5"/>
        <v>0</v>
      </c>
      <c r="BG168" s="155">
        <f t="shared" si="6"/>
        <v>0</v>
      </c>
      <c r="BH168" s="155">
        <f t="shared" si="7"/>
        <v>0</v>
      </c>
      <c r="BI168" s="155">
        <f t="shared" si="8"/>
        <v>0</v>
      </c>
      <c r="BJ168" s="17" t="s">
        <v>77</v>
      </c>
      <c r="BK168" s="155">
        <f t="shared" si="9"/>
        <v>0</v>
      </c>
      <c r="BL168" s="17" t="s">
        <v>227</v>
      </c>
      <c r="BM168" s="154" t="s">
        <v>736</v>
      </c>
    </row>
    <row r="169" spans="1:65" s="2" customFormat="1" ht="33" customHeight="1">
      <c r="A169" s="32"/>
      <c r="B169" s="142"/>
      <c r="C169" s="143" t="s">
        <v>241</v>
      </c>
      <c r="D169" s="143" t="s">
        <v>144</v>
      </c>
      <c r="E169" s="144" t="s">
        <v>253</v>
      </c>
      <c r="F169" s="145" t="s">
        <v>254</v>
      </c>
      <c r="G169" s="146" t="s">
        <v>233</v>
      </c>
      <c r="H169" s="147">
        <v>3</v>
      </c>
      <c r="I169" s="148"/>
      <c r="J169" s="149">
        <f t="shared" si="0"/>
        <v>0</v>
      </c>
      <c r="K169" s="145" t="s">
        <v>148</v>
      </c>
      <c r="L169" s="33"/>
      <c r="M169" s="150" t="s">
        <v>1</v>
      </c>
      <c r="N169" s="151" t="s">
        <v>34</v>
      </c>
      <c r="O169" s="58"/>
      <c r="P169" s="152">
        <f t="shared" si="1"/>
        <v>0</v>
      </c>
      <c r="Q169" s="152">
        <v>1.6469999999999999E-2</v>
      </c>
      <c r="R169" s="152">
        <f t="shared" si="2"/>
        <v>4.9409999999999996E-2</v>
      </c>
      <c r="S169" s="152">
        <v>0</v>
      </c>
      <c r="T169" s="152">
        <f t="shared" si="3"/>
        <v>0</v>
      </c>
      <c r="U169" s="153" t="s">
        <v>1</v>
      </c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54" t="s">
        <v>227</v>
      </c>
      <c r="AT169" s="154" t="s">
        <v>144</v>
      </c>
      <c r="AU169" s="154" t="s">
        <v>79</v>
      </c>
      <c r="AY169" s="17" t="s">
        <v>141</v>
      </c>
      <c r="BE169" s="155">
        <f t="shared" si="4"/>
        <v>0</v>
      </c>
      <c r="BF169" s="155">
        <f t="shared" si="5"/>
        <v>0</v>
      </c>
      <c r="BG169" s="155">
        <f t="shared" si="6"/>
        <v>0</v>
      </c>
      <c r="BH169" s="155">
        <f t="shared" si="7"/>
        <v>0</v>
      </c>
      <c r="BI169" s="155">
        <f t="shared" si="8"/>
        <v>0</v>
      </c>
      <c r="BJ169" s="17" t="s">
        <v>77</v>
      </c>
      <c r="BK169" s="155">
        <f t="shared" si="9"/>
        <v>0</v>
      </c>
      <c r="BL169" s="17" t="s">
        <v>227</v>
      </c>
      <c r="BM169" s="154" t="s">
        <v>737</v>
      </c>
    </row>
    <row r="170" spans="1:65" s="2" customFormat="1" ht="16.5" customHeight="1">
      <c r="A170" s="32"/>
      <c r="B170" s="142"/>
      <c r="C170" s="172" t="s">
        <v>245</v>
      </c>
      <c r="D170" s="172" t="s">
        <v>172</v>
      </c>
      <c r="E170" s="173" t="s">
        <v>257</v>
      </c>
      <c r="F170" s="174" t="s">
        <v>258</v>
      </c>
      <c r="G170" s="175" t="s">
        <v>238</v>
      </c>
      <c r="H170" s="176">
        <v>3</v>
      </c>
      <c r="I170" s="177"/>
      <c r="J170" s="178">
        <f t="shared" si="0"/>
        <v>0</v>
      </c>
      <c r="K170" s="174" t="s">
        <v>148</v>
      </c>
      <c r="L170" s="179"/>
      <c r="M170" s="180" t="s">
        <v>1</v>
      </c>
      <c r="N170" s="181" t="s">
        <v>34</v>
      </c>
      <c r="O170" s="58"/>
      <c r="P170" s="152">
        <f t="shared" si="1"/>
        <v>0</v>
      </c>
      <c r="Q170" s="152">
        <v>1.35E-2</v>
      </c>
      <c r="R170" s="152">
        <f t="shared" si="2"/>
        <v>4.0500000000000001E-2</v>
      </c>
      <c r="S170" s="152">
        <v>0</v>
      </c>
      <c r="T170" s="152">
        <f t="shared" si="3"/>
        <v>0</v>
      </c>
      <c r="U170" s="153" t="s">
        <v>1</v>
      </c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54" t="s">
        <v>239</v>
      </c>
      <c r="AT170" s="154" t="s">
        <v>172</v>
      </c>
      <c r="AU170" s="154" t="s">
        <v>79</v>
      </c>
      <c r="AY170" s="17" t="s">
        <v>141</v>
      </c>
      <c r="BE170" s="155">
        <f t="shared" si="4"/>
        <v>0</v>
      </c>
      <c r="BF170" s="155">
        <f t="shared" si="5"/>
        <v>0</v>
      </c>
      <c r="BG170" s="155">
        <f t="shared" si="6"/>
        <v>0</v>
      </c>
      <c r="BH170" s="155">
        <f t="shared" si="7"/>
        <v>0</v>
      </c>
      <c r="BI170" s="155">
        <f t="shared" si="8"/>
        <v>0</v>
      </c>
      <c r="BJ170" s="17" t="s">
        <v>77</v>
      </c>
      <c r="BK170" s="155">
        <f t="shared" si="9"/>
        <v>0</v>
      </c>
      <c r="BL170" s="17" t="s">
        <v>227</v>
      </c>
      <c r="BM170" s="154" t="s">
        <v>738</v>
      </c>
    </row>
    <row r="171" spans="1:65" s="2" customFormat="1" ht="24.2" customHeight="1">
      <c r="A171" s="32"/>
      <c r="B171" s="142"/>
      <c r="C171" s="143" t="s">
        <v>249</v>
      </c>
      <c r="D171" s="143" t="s">
        <v>144</v>
      </c>
      <c r="E171" s="144" t="s">
        <v>599</v>
      </c>
      <c r="F171" s="145" t="s">
        <v>600</v>
      </c>
      <c r="G171" s="146" t="s">
        <v>233</v>
      </c>
      <c r="H171" s="147">
        <v>1</v>
      </c>
      <c r="I171" s="148"/>
      <c r="J171" s="149">
        <f t="shared" si="0"/>
        <v>0</v>
      </c>
      <c r="K171" s="145" t="s">
        <v>148</v>
      </c>
      <c r="L171" s="33"/>
      <c r="M171" s="150" t="s">
        <v>1</v>
      </c>
      <c r="N171" s="151" t="s">
        <v>34</v>
      </c>
      <c r="O171" s="58"/>
      <c r="P171" s="152">
        <f t="shared" si="1"/>
        <v>0</v>
      </c>
      <c r="Q171" s="152">
        <v>1.6889999999999999E-2</v>
      </c>
      <c r="R171" s="152">
        <f t="shared" si="2"/>
        <v>1.6889999999999999E-2</v>
      </c>
      <c r="S171" s="152">
        <v>0</v>
      </c>
      <c r="T171" s="152">
        <f t="shared" si="3"/>
        <v>0</v>
      </c>
      <c r="U171" s="153" t="s">
        <v>1</v>
      </c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54" t="s">
        <v>227</v>
      </c>
      <c r="AT171" s="154" t="s">
        <v>144</v>
      </c>
      <c r="AU171" s="154" t="s">
        <v>79</v>
      </c>
      <c r="AY171" s="17" t="s">
        <v>141</v>
      </c>
      <c r="BE171" s="155">
        <f t="shared" si="4"/>
        <v>0</v>
      </c>
      <c r="BF171" s="155">
        <f t="shared" si="5"/>
        <v>0</v>
      </c>
      <c r="BG171" s="155">
        <f t="shared" si="6"/>
        <v>0</v>
      </c>
      <c r="BH171" s="155">
        <f t="shared" si="7"/>
        <v>0</v>
      </c>
      <c r="BI171" s="155">
        <f t="shared" si="8"/>
        <v>0</v>
      </c>
      <c r="BJ171" s="17" t="s">
        <v>77</v>
      </c>
      <c r="BK171" s="155">
        <f t="shared" si="9"/>
        <v>0</v>
      </c>
      <c r="BL171" s="17" t="s">
        <v>227</v>
      </c>
      <c r="BM171" s="154" t="s">
        <v>739</v>
      </c>
    </row>
    <row r="172" spans="1:65" s="2" customFormat="1" ht="21.75" customHeight="1">
      <c r="A172" s="32"/>
      <c r="B172" s="142"/>
      <c r="C172" s="172" t="s">
        <v>7</v>
      </c>
      <c r="D172" s="172" t="s">
        <v>172</v>
      </c>
      <c r="E172" s="173" t="s">
        <v>602</v>
      </c>
      <c r="F172" s="174" t="s">
        <v>603</v>
      </c>
      <c r="G172" s="175" t="s">
        <v>238</v>
      </c>
      <c r="H172" s="176">
        <v>1</v>
      </c>
      <c r="I172" s="177"/>
      <c r="J172" s="178">
        <f t="shared" si="0"/>
        <v>0</v>
      </c>
      <c r="K172" s="174" t="s">
        <v>148</v>
      </c>
      <c r="L172" s="179"/>
      <c r="M172" s="180" t="s">
        <v>1</v>
      </c>
      <c r="N172" s="181" t="s">
        <v>34</v>
      </c>
      <c r="O172" s="58"/>
      <c r="P172" s="152">
        <f t="shared" si="1"/>
        <v>0</v>
      </c>
      <c r="Q172" s="152">
        <v>1.6E-2</v>
      </c>
      <c r="R172" s="152">
        <f t="shared" si="2"/>
        <v>1.6E-2</v>
      </c>
      <c r="S172" s="152">
        <v>0</v>
      </c>
      <c r="T172" s="152">
        <f t="shared" si="3"/>
        <v>0</v>
      </c>
      <c r="U172" s="153" t="s">
        <v>1</v>
      </c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54" t="s">
        <v>239</v>
      </c>
      <c r="AT172" s="154" t="s">
        <v>172</v>
      </c>
      <c r="AU172" s="154" t="s">
        <v>79</v>
      </c>
      <c r="AY172" s="17" t="s">
        <v>141</v>
      </c>
      <c r="BE172" s="155">
        <f t="shared" si="4"/>
        <v>0</v>
      </c>
      <c r="BF172" s="155">
        <f t="shared" si="5"/>
        <v>0</v>
      </c>
      <c r="BG172" s="155">
        <f t="shared" si="6"/>
        <v>0</v>
      </c>
      <c r="BH172" s="155">
        <f t="shared" si="7"/>
        <v>0</v>
      </c>
      <c r="BI172" s="155">
        <f t="shared" si="8"/>
        <v>0</v>
      </c>
      <c r="BJ172" s="17" t="s">
        <v>77</v>
      </c>
      <c r="BK172" s="155">
        <f t="shared" si="9"/>
        <v>0</v>
      </c>
      <c r="BL172" s="17" t="s">
        <v>227</v>
      </c>
      <c r="BM172" s="154" t="s">
        <v>740</v>
      </c>
    </row>
    <row r="173" spans="1:65" s="2" customFormat="1" ht="24.2" customHeight="1">
      <c r="A173" s="32"/>
      <c r="B173" s="142"/>
      <c r="C173" s="143" t="s">
        <v>256</v>
      </c>
      <c r="D173" s="143" t="s">
        <v>144</v>
      </c>
      <c r="E173" s="144" t="s">
        <v>269</v>
      </c>
      <c r="F173" s="145" t="s">
        <v>270</v>
      </c>
      <c r="G173" s="146" t="s">
        <v>238</v>
      </c>
      <c r="H173" s="147">
        <v>3</v>
      </c>
      <c r="I173" s="148"/>
      <c r="J173" s="149">
        <f t="shared" si="0"/>
        <v>0</v>
      </c>
      <c r="K173" s="145" t="s">
        <v>148</v>
      </c>
      <c r="L173" s="33"/>
      <c r="M173" s="150" t="s">
        <v>1</v>
      </c>
      <c r="N173" s="151" t="s">
        <v>34</v>
      </c>
      <c r="O173" s="58"/>
      <c r="P173" s="152">
        <f t="shared" si="1"/>
        <v>0</v>
      </c>
      <c r="Q173" s="152">
        <v>4.0000000000000003E-5</v>
      </c>
      <c r="R173" s="152">
        <f t="shared" si="2"/>
        <v>1.2000000000000002E-4</v>
      </c>
      <c r="S173" s="152">
        <v>0</v>
      </c>
      <c r="T173" s="152">
        <f t="shared" si="3"/>
        <v>0</v>
      </c>
      <c r="U173" s="153" t="s">
        <v>1</v>
      </c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54" t="s">
        <v>227</v>
      </c>
      <c r="AT173" s="154" t="s">
        <v>144</v>
      </c>
      <c r="AU173" s="154" t="s">
        <v>79</v>
      </c>
      <c r="AY173" s="17" t="s">
        <v>141</v>
      </c>
      <c r="BE173" s="155">
        <f t="shared" si="4"/>
        <v>0</v>
      </c>
      <c r="BF173" s="155">
        <f t="shared" si="5"/>
        <v>0</v>
      </c>
      <c r="BG173" s="155">
        <f t="shared" si="6"/>
        <v>0</v>
      </c>
      <c r="BH173" s="155">
        <f t="shared" si="7"/>
        <v>0</v>
      </c>
      <c r="BI173" s="155">
        <f t="shared" si="8"/>
        <v>0</v>
      </c>
      <c r="BJ173" s="17" t="s">
        <v>77</v>
      </c>
      <c r="BK173" s="155">
        <f t="shared" si="9"/>
        <v>0</v>
      </c>
      <c r="BL173" s="17" t="s">
        <v>227</v>
      </c>
      <c r="BM173" s="154" t="s">
        <v>741</v>
      </c>
    </row>
    <row r="174" spans="1:65" s="2" customFormat="1" ht="16.5" customHeight="1">
      <c r="A174" s="32"/>
      <c r="B174" s="142"/>
      <c r="C174" s="172" t="s">
        <v>260</v>
      </c>
      <c r="D174" s="172" t="s">
        <v>172</v>
      </c>
      <c r="E174" s="173" t="s">
        <v>273</v>
      </c>
      <c r="F174" s="174" t="s">
        <v>274</v>
      </c>
      <c r="G174" s="175" t="s">
        <v>238</v>
      </c>
      <c r="H174" s="176">
        <v>3</v>
      </c>
      <c r="I174" s="177"/>
      <c r="J174" s="178">
        <f t="shared" si="0"/>
        <v>0</v>
      </c>
      <c r="K174" s="174" t="s">
        <v>148</v>
      </c>
      <c r="L174" s="179"/>
      <c r="M174" s="180" t="s">
        <v>1</v>
      </c>
      <c r="N174" s="181" t="s">
        <v>34</v>
      </c>
      <c r="O174" s="58"/>
      <c r="P174" s="152">
        <f t="shared" si="1"/>
        <v>0</v>
      </c>
      <c r="Q174" s="152">
        <v>2.5000000000000001E-3</v>
      </c>
      <c r="R174" s="152">
        <f t="shared" si="2"/>
        <v>7.4999999999999997E-3</v>
      </c>
      <c r="S174" s="152">
        <v>0</v>
      </c>
      <c r="T174" s="152">
        <f t="shared" si="3"/>
        <v>0</v>
      </c>
      <c r="U174" s="153" t="s">
        <v>1</v>
      </c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54" t="s">
        <v>239</v>
      </c>
      <c r="AT174" s="154" t="s">
        <v>172</v>
      </c>
      <c r="AU174" s="154" t="s">
        <v>79</v>
      </c>
      <c r="AY174" s="17" t="s">
        <v>141</v>
      </c>
      <c r="BE174" s="155">
        <f t="shared" si="4"/>
        <v>0</v>
      </c>
      <c r="BF174" s="155">
        <f t="shared" si="5"/>
        <v>0</v>
      </c>
      <c r="BG174" s="155">
        <f t="shared" si="6"/>
        <v>0</v>
      </c>
      <c r="BH174" s="155">
        <f t="shared" si="7"/>
        <v>0</v>
      </c>
      <c r="BI174" s="155">
        <f t="shared" si="8"/>
        <v>0</v>
      </c>
      <c r="BJ174" s="17" t="s">
        <v>77</v>
      </c>
      <c r="BK174" s="155">
        <f t="shared" si="9"/>
        <v>0</v>
      </c>
      <c r="BL174" s="17" t="s">
        <v>227</v>
      </c>
      <c r="BM174" s="154" t="s">
        <v>742</v>
      </c>
    </row>
    <row r="175" spans="1:65" s="2" customFormat="1" ht="24.2" customHeight="1">
      <c r="A175" s="32"/>
      <c r="B175" s="142"/>
      <c r="C175" s="143" t="s">
        <v>264</v>
      </c>
      <c r="D175" s="143" t="s">
        <v>144</v>
      </c>
      <c r="E175" s="144" t="s">
        <v>277</v>
      </c>
      <c r="F175" s="145" t="s">
        <v>278</v>
      </c>
      <c r="G175" s="146" t="s">
        <v>181</v>
      </c>
      <c r="H175" s="147">
        <v>1</v>
      </c>
      <c r="I175" s="148"/>
      <c r="J175" s="149">
        <f t="shared" si="0"/>
        <v>0</v>
      </c>
      <c r="K175" s="145" t="s">
        <v>1</v>
      </c>
      <c r="L175" s="33"/>
      <c r="M175" s="150" t="s">
        <v>1</v>
      </c>
      <c r="N175" s="151" t="s">
        <v>34</v>
      </c>
      <c r="O175" s="58"/>
      <c r="P175" s="152">
        <f t="shared" si="1"/>
        <v>0</v>
      </c>
      <c r="Q175" s="152">
        <v>6.0000000000000002E-5</v>
      </c>
      <c r="R175" s="152">
        <f t="shared" si="2"/>
        <v>6.0000000000000002E-5</v>
      </c>
      <c r="S175" s="152">
        <v>0</v>
      </c>
      <c r="T175" s="152">
        <f t="shared" si="3"/>
        <v>0</v>
      </c>
      <c r="U175" s="153" t="s">
        <v>1</v>
      </c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54" t="s">
        <v>227</v>
      </c>
      <c r="AT175" s="154" t="s">
        <v>144</v>
      </c>
      <c r="AU175" s="154" t="s">
        <v>79</v>
      </c>
      <c r="AY175" s="17" t="s">
        <v>141</v>
      </c>
      <c r="BE175" s="155">
        <f t="shared" si="4"/>
        <v>0</v>
      </c>
      <c r="BF175" s="155">
        <f t="shared" si="5"/>
        <v>0</v>
      </c>
      <c r="BG175" s="155">
        <f t="shared" si="6"/>
        <v>0</v>
      </c>
      <c r="BH175" s="155">
        <f t="shared" si="7"/>
        <v>0</v>
      </c>
      <c r="BI175" s="155">
        <f t="shared" si="8"/>
        <v>0</v>
      </c>
      <c r="BJ175" s="17" t="s">
        <v>77</v>
      </c>
      <c r="BK175" s="155">
        <f t="shared" si="9"/>
        <v>0</v>
      </c>
      <c r="BL175" s="17" t="s">
        <v>227</v>
      </c>
      <c r="BM175" s="154" t="s">
        <v>743</v>
      </c>
    </row>
    <row r="176" spans="1:65" s="2" customFormat="1" ht="24.2" customHeight="1">
      <c r="A176" s="32"/>
      <c r="B176" s="142"/>
      <c r="C176" s="143" t="s">
        <v>268</v>
      </c>
      <c r="D176" s="143" t="s">
        <v>144</v>
      </c>
      <c r="E176" s="144" t="s">
        <v>281</v>
      </c>
      <c r="F176" s="145" t="s">
        <v>282</v>
      </c>
      <c r="G176" s="146" t="s">
        <v>199</v>
      </c>
      <c r="H176" s="147">
        <v>0.22600000000000001</v>
      </c>
      <c r="I176" s="148"/>
      <c r="J176" s="149">
        <f t="shared" si="0"/>
        <v>0</v>
      </c>
      <c r="K176" s="145" t="s">
        <v>148</v>
      </c>
      <c r="L176" s="33"/>
      <c r="M176" s="150" t="s">
        <v>1</v>
      </c>
      <c r="N176" s="151" t="s">
        <v>34</v>
      </c>
      <c r="O176" s="58"/>
      <c r="P176" s="152">
        <f t="shared" si="1"/>
        <v>0</v>
      </c>
      <c r="Q176" s="152">
        <v>0</v>
      </c>
      <c r="R176" s="152">
        <f t="shared" si="2"/>
        <v>0</v>
      </c>
      <c r="S176" s="152">
        <v>0</v>
      </c>
      <c r="T176" s="152">
        <f t="shared" si="3"/>
        <v>0</v>
      </c>
      <c r="U176" s="153" t="s">
        <v>1</v>
      </c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54" t="s">
        <v>227</v>
      </c>
      <c r="AT176" s="154" t="s">
        <v>144</v>
      </c>
      <c r="AU176" s="154" t="s">
        <v>79</v>
      </c>
      <c r="AY176" s="17" t="s">
        <v>141</v>
      </c>
      <c r="BE176" s="155">
        <f t="shared" si="4"/>
        <v>0</v>
      </c>
      <c r="BF176" s="155">
        <f t="shared" si="5"/>
        <v>0</v>
      </c>
      <c r="BG176" s="155">
        <f t="shared" si="6"/>
        <v>0</v>
      </c>
      <c r="BH176" s="155">
        <f t="shared" si="7"/>
        <v>0</v>
      </c>
      <c r="BI176" s="155">
        <f t="shared" si="8"/>
        <v>0</v>
      </c>
      <c r="BJ176" s="17" t="s">
        <v>77</v>
      </c>
      <c r="BK176" s="155">
        <f t="shared" si="9"/>
        <v>0</v>
      </c>
      <c r="BL176" s="17" t="s">
        <v>227</v>
      </c>
      <c r="BM176" s="154" t="s">
        <v>744</v>
      </c>
    </row>
    <row r="177" spans="1:65" s="12" customFormat="1" ht="22.9" customHeight="1">
      <c r="B177" s="129"/>
      <c r="D177" s="130" t="s">
        <v>68</v>
      </c>
      <c r="E177" s="140" t="s">
        <v>284</v>
      </c>
      <c r="F177" s="140" t="s">
        <v>285</v>
      </c>
      <c r="I177" s="132"/>
      <c r="J177" s="141">
        <f>BK177</f>
        <v>0</v>
      </c>
      <c r="L177" s="129"/>
      <c r="M177" s="134"/>
      <c r="N177" s="135"/>
      <c r="O177" s="135"/>
      <c r="P177" s="136">
        <f>SUM(P178:P181)</f>
        <v>0</v>
      </c>
      <c r="Q177" s="135"/>
      <c r="R177" s="136">
        <f>SUM(R178:R181)</f>
        <v>2.955E-2</v>
      </c>
      <c r="S177" s="135"/>
      <c r="T177" s="136">
        <f>SUM(T178:T181)</f>
        <v>0</v>
      </c>
      <c r="U177" s="137"/>
      <c r="AR177" s="130" t="s">
        <v>79</v>
      </c>
      <c r="AT177" s="138" t="s">
        <v>68</v>
      </c>
      <c r="AU177" s="138" t="s">
        <v>77</v>
      </c>
      <c r="AY177" s="130" t="s">
        <v>141</v>
      </c>
      <c r="BK177" s="139">
        <f>SUM(BK178:BK181)</f>
        <v>0</v>
      </c>
    </row>
    <row r="178" spans="1:65" s="2" customFormat="1" ht="33" customHeight="1">
      <c r="A178" s="32"/>
      <c r="B178" s="142"/>
      <c r="C178" s="143" t="s">
        <v>272</v>
      </c>
      <c r="D178" s="143" t="s">
        <v>144</v>
      </c>
      <c r="E178" s="144" t="s">
        <v>287</v>
      </c>
      <c r="F178" s="145" t="s">
        <v>288</v>
      </c>
      <c r="G178" s="146" t="s">
        <v>233</v>
      </c>
      <c r="H178" s="147">
        <v>3</v>
      </c>
      <c r="I178" s="148"/>
      <c r="J178" s="149">
        <f>ROUND(I178*H178,2)</f>
        <v>0</v>
      </c>
      <c r="K178" s="145" t="s">
        <v>148</v>
      </c>
      <c r="L178" s="33"/>
      <c r="M178" s="150" t="s">
        <v>1</v>
      </c>
      <c r="N178" s="151" t="s">
        <v>34</v>
      </c>
      <c r="O178" s="58"/>
      <c r="P178" s="152">
        <f>O178*H178</f>
        <v>0</v>
      </c>
      <c r="Q178" s="152">
        <v>9.1999999999999998E-3</v>
      </c>
      <c r="R178" s="152">
        <f>Q178*H178</f>
        <v>2.76E-2</v>
      </c>
      <c r="S178" s="152">
        <v>0</v>
      </c>
      <c r="T178" s="152">
        <f>S178*H178</f>
        <v>0</v>
      </c>
      <c r="U178" s="153" t="s">
        <v>1</v>
      </c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54" t="s">
        <v>227</v>
      </c>
      <c r="AT178" s="154" t="s">
        <v>144</v>
      </c>
      <c r="AU178" s="154" t="s">
        <v>79</v>
      </c>
      <c r="AY178" s="17" t="s">
        <v>141</v>
      </c>
      <c r="BE178" s="155">
        <f>IF(N178="základní",J178,0)</f>
        <v>0</v>
      </c>
      <c r="BF178" s="155">
        <f>IF(N178="snížená",J178,0)</f>
        <v>0</v>
      </c>
      <c r="BG178" s="155">
        <f>IF(N178="zákl. přenesená",J178,0)</f>
        <v>0</v>
      </c>
      <c r="BH178" s="155">
        <f>IF(N178="sníž. přenesená",J178,0)</f>
        <v>0</v>
      </c>
      <c r="BI178" s="155">
        <f>IF(N178="nulová",J178,0)</f>
        <v>0</v>
      </c>
      <c r="BJ178" s="17" t="s">
        <v>77</v>
      </c>
      <c r="BK178" s="155">
        <f>ROUND(I178*H178,2)</f>
        <v>0</v>
      </c>
      <c r="BL178" s="17" t="s">
        <v>227</v>
      </c>
      <c r="BM178" s="154" t="s">
        <v>745</v>
      </c>
    </row>
    <row r="179" spans="1:65" s="2" customFormat="1" ht="16.5" customHeight="1">
      <c r="A179" s="32"/>
      <c r="B179" s="142"/>
      <c r="C179" s="143" t="s">
        <v>276</v>
      </c>
      <c r="D179" s="143" t="s">
        <v>144</v>
      </c>
      <c r="E179" s="144" t="s">
        <v>291</v>
      </c>
      <c r="F179" s="145" t="s">
        <v>292</v>
      </c>
      <c r="G179" s="146" t="s">
        <v>233</v>
      </c>
      <c r="H179" s="147">
        <v>3</v>
      </c>
      <c r="I179" s="148"/>
      <c r="J179" s="149">
        <f>ROUND(I179*H179,2)</f>
        <v>0</v>
      </c>
      <c r="K179" s="145" t="s">
        <v>148</v>
      </c>
      <c r="L179" s="33"/>
      <c r="M179" s="150" t="s">
        <v>1</v>
      </c>
      <c r="N179" s="151" t="s">
        <v>34</v>
      </c>
      <c r="O179" s="58"/>
      <c r="P179" s="152">
        <f>O179*H179</f>
        <v>0</v>
      </c>
      <c r="Q179" s="152">
        <v>1.4999999999999999E-4</v>
      </c>
      <c r="R179" s="152">
        <f>Q179*H179</f>
        <v>4.4999999999999999E-4</v>
      </c>
      <c r="S179" s="152">
        <v>0</v>
      </c>
      <c r="T179" s="152">
        <f>S179*H179</f>
        <v>0</v>
      </c>
      <c r="U179" s="153" t="s">
        <v>1</v>
      </c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154" t="s">
        <v>227</v>
      </c>
      <c r="AT179" s="154" t="s">
        <v>144</v>
      </c>
      <c r="AU179" s="154" t="s">
        <v>79</v>
      </c>
      <c r="AY179" s="17" t="s">
        <v>141</v>
      </c>
      <c r="BE179" s="155">
        <f>IF(N179="základní",J179,0)</f>
        <v>0</v>
      </c>
      <c r="BF179" s="155">
        <f>IF(N179="snížená",J179,0)</f>
        <v>0</v>
      </c>
      <c r="BG179" s="155">
        <f>IF(N179="zákl. přenesená",J179,0)</f>
        <v>0</v>
      </c>
      <c r="BH179" s="155">
        <f>IF(N179="sníž. přenesená",J179,0)</f>
        <v>0</v>
      </c>
      <c r="BI179" s="155">
        <f>IF(N179="nulová",J179,0)</f>
        <v>0</v>
      </c>
      <c r="BJ179" s="17" t="s">
        <v>77</v>
      </c>
      <c r="BK179" s="155">
        <f>ROUND(I179*H179,2)</f>
        <v>0</v>
      </c>
      <c r="BL179" s="17" t="s">
        <v>227</v>
      </c>
      <c r="BM179" s="154" t="s">
        <v>746</v>
      </c>
    </row>
    <row r="180" spans="1:65" s="2" customFormat="1" ht="16.5" customHeight="1">
      <c r="A180" s="32"/>
      <c r="B180" s="142"/>
      <c r="C180" s="143" t="s">
        <v>280</v>
      </c>
      <c r="D180" s="143" t="s">
        <v>144</v>
      </c>
      <c r="E180" s="144" t="s">
        <v>295</v>
      </c>
      <c r="F180" s="145" t="s">
        <v>296</v>
      </c>
      <c r="G180" s="146" t="s">
        <v>233</v>
      </c>
      <c r="H180" s="147">
        <v>3</v>
      </c>
      <c r="I180" s="148"/>
      <c r="J180" s="149">
        <f>ROUND(I180*H180,2)</f>
        <v>0</v>
      </c>
      <c r="K180" s="145" t="s">
        <v>148</v>
      </c>
      <c r="L180" s="33"/>
      <c r="M180" s="150" t="s">
        <v>1</v>
      </c>
      <c r="N180" s="151" t="s">
        <v>34</v>
      </c>
      <c r="O180" s="58"/>
      <c r="P180" s="152">
        <f>O180*H180</f>
        <v>0</v>
      </c>
      <c r="Q180" s="152">
        <v>5.0000000000000001E-4</v>
      </c>
      <c r="R180" s="152">
        <f>Q180*H180</f>
        <v>1.5E-3</v>
      </c>
      <c r="S180" s="152">
        <v>0</v>
      </c>
      <c r="T180" s="152">
        <f>S180*H180</f>
        <v>0</v>
      </c>
      <c r="U180" s="153" t="s">
        <v>1</v>
      </c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54" t="s">
        <v>227</v>
      </c>
      <c r="AT180" s="154" t="s">
        <v>144</v>
      </c>
      <c r="AU180" s="154" t="s">
        <v>79</v>
      </c>
      <c r="AY180" s="17" t="s">
        <v>141</v>
      </c>
      <c r="BE180" s="155">
        <f>IF(N180="základní",J180,0)</f>
        <v>0</v>
      </c>
      <c r="BF180" s="155">
        <f>IF(N180="snížená",J180,0)</f>
        <v>0</v>
      </c>
      <c r="BG180" s="155">
        <f>IF(N180="zákl. přenesená",J180,0)</f>
        <v>0</v>
      </c>
      <c r="BH180" s="155">
        <f>IF(N180="sníž. přenesená",J180,0)</f>
        <v>0</v>
      </c>
      <c r="BI180" s="155">
        <f>IF(N180="nulová",J180,0)</f>
        <v>0</v>
      </c>
      <c r="BJ180" s="17" t="s">
        <v>77</v>
      </c>
      <c r="BK180" s="155">
        <f>ROUND(I180*H180,2)</f>
        <v>0</v>
      </c>
      <c r="BL180" s="17" t="s">
        <v>227</v>
      </c>
      <c r="BM180" s="154" t="s">
        <v>747</v>
      </c>
    </row>
    <row r="181" spans="1:65" s="2" customFormat="1" ht="24.2" customHeight="1">
      <c r="A181" s="32"/>
      <c r="B181" s="142"/>
      <c r="C181" s="143" t="s">
        <v>286</v>
      </c>
      <c r="D181" s="143" t="s">
        <v>144</v>
      </c>
      <c r="E181" s="144" t="s">
        <v>298</v>
      </c>
      <c r="F181" s="145" t="s">
        <v>299</v>
      </c>
      <c r="G181" s="146" t="s">
        <v>199</v>
      </c>
      <c r="H181" s="147">
        <v>0.03</v>
      </c>
      <c r="I181" s="148"/>
      <c r="J181" s="149">
        <f>ROUND(I181*H181,2)</f>
        <v>0</v>
      </c>
      <c r="K181" s="145" t="s">
        <v>148</v>
      </c>
      <c r="L181" s="33"/>
      <c r="M181" s="150" t="s">
        <v>1</v>
      </c>
      <c r="N181" s="151" t="s">
        <v>34</v>
      </c>
      <c r="O181" s="58"/>
      <c r="P181" s="152">
        <f>O181*H181</f>
        <v>0</v>
      </c>
      <c r="Q181" s="152">
        <v>0</v>
      </c>
      <c r="R181" s="152">
        <f>Q181*H181</f>
        <v>0</v>
      </c>
      <c r="S181" s="152">
        <v>0</v>
      </c>
      <c r="T181" s="152">
        <f>S181*H181</f>
        <v>0</v>
      </c>
      <c r="U181" s="153" t="s">
        <v>1</v>
      </c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154" t="s">
        <v>227</v>
      </c>
      <c r="AT181" s="154" t="s">
        <v>144</v>
      </c>
      <c r="AU181" s="154" t="s">
        <v>79</v>
      </c>
      <c r="AY181" s="17" t="s">
        <v>141</v>
      </c>
      <c r="BE181" s="155">
        <f>IF(N181="základní",J181,0)</f>
        <v>0</v>
      </c>
      <c r="BF181" s="155">
        <f>IF(N181="snížená",J181,0)</f>
        <v>0</v>
      </c>
      <c r="BG181" s="155">
        <f>IF(N181="zákl. přenesená",J181,0)</f>
        <v>0</v>
      </c>
      <c r="BH181" s="155">
        <f>IF(N181="sníž. přenesená",J181,0)</f>
        <v>0</v>
      </c>
      <c r="BI181" s="155">
        <f>IF(N181="nulová",J181,0)</f>
        <v>0</v>
      </c>
      <c r="BJ181" s="17" t="s">
        <v>77</v>
      </c>
      <c r="BK181" s="155">
        <f>ROUND(I181*H181,2)</f>
        <v>0</v>
      </c>
      <c r="BL181" s="17" t="s">
        <v>227</v>
      </c>
      <c r="BM181" s="154" t="s">
        <v>748</v>
      </c>
    </row>
    <row r="182" spans="1:65" s="12" customFormat="1" ht="22.9" customHeight="1">
      <c r="B182" s="129"/>
      <c r="D182" s="130" t="s">
        <v>68</v>
      </c>
      <c r="E182" s="140" t="s">
        <v>301</v>
      </c>
      <c r="F182" s="140" t="s">
        <v>302</v>
      </c>
      <c r="I182" s="132"/>
      <c r="J182" s="141">
        <f>BK182</f>
        <v>0</v>
      </c>
      <c r="L182" s="129"/>
      <c r="M182" s="134"/>
      <c r="N182" s="135"/>
      <c r="O182" s="135"/>
      <c r="P182" s="136">
        <f>P183</f>
        <v>0</v>
      </c>
      <c r="Q182" s="135"/>
      <c r="R182" s="136">
        <f>R183</f>
        <v>0</v>
      </c>
      <c r="S182" s="135"/>
      <c r="T182" s="136">
        <f>T183</f>
        <v>0</v>
      </c>
      <c r="U182" s="137"/>
      <c r="AR182" s="130" t="s">
        <v>79</v>
      </c>
      <c r="AT182" s="138" t="s">
        <v>68</v>
      </c>
      <c r="AU182" s="138" t="s">
        <v>77</v>
      </c>
      <c r="AY182" s="130" t="s">
        <v>141</v>
      </c>
      <c r="BK182" s="139">
        <f>BK183</f>
        <v>0</v>
      </c>
    </row>
    <row r="183" spans="1:65" s="2" customFormat="1" ht="16.5" customHeight="1">
      <c r="A183" s="32"/>
      <c r="B183" s="142"/>
      <c r="C183" s="143" t="s">
        <v>290</v>
      </c>
      <c r="D183" s="143" t="s">
        <v>144</v>
      </c>
      <c r="E183" s="144" t="s">
        <v>304</v>
      </c>
      <c r="F183" s="145" t="s">
        <v>305</v>
      </c>
      <c r="G183" s="146" t="s">
        <v>181</v>
      </c>
      <c r="H183" s="147">
        <v>1</v>
      </c>
      <c r="I183" s="148"/>
      <c r="J183" s="149">
        <f>ROUND(I183*H183,2)</f>
        <v>0</v>
      </c>
      <c r="K183" s="145" t="s">
        <v>1</v>
      </c>
      <c r="L183" s="33"/>
      <c r="M183" s="150" t="s">
        <v>1</v>
      </c>
      <c r="N183" s="151" t="s">
        <v>34</v>
      </c>
      <c r="O183" s="58"/>
      <c r="P183" s="152">
        <f>O183*H183</f>
        <v>0</v>
      </c>
      <c r="Q183" s="152">
        <v>0</v>
      </c>
      <c r="R183" s="152">
        <f>Q183*H183</f>
        <v>0</v>
      </c>
      <c r="S183" s="152">
        <v>0</v>
      </c>
      <c r="T183" s="152">
        <f>S183*H183</f>
        <v>0</v>
      </c>
      <c r="U183" s="153" t="s">
        <v>1</v>
      </c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54" t="s">
        <v>227</v>
      </c>
      <c r="AT183" s="154" t="s">
        <v>144</v>
      </c>
      <c r="AU183" s="154" t="s">
        <v>79</v>
      </c>
      <c r="AY183" s="17" t="s">
        <v>141</v>
      </c>
      <c r="BE183" s="155">
        <f>IF(N183="základní",J183,0)</f>
        <v>0</v>
      </c>
      <c r="BF183" s="155">
        <f>IF(N183="snížená",J183,0)</f>
        <v>0</v>
      </c>
      <c r="BG183" s="155">
        <f>IF(N183="zákl. přenesená",J183,0)</f>
        <v>0</v>
      </c>
      <c r="BH183" s="155">
        <f>IF(N183="sníž. přenesená",J183,0)</f>
        <v>0</v>
      </c>
      <c r="BI183" s="155">
        <f>IF(N183="nulová",J183,0)</f>
        <v>0</v>
      </c>
      <c r="BJ183" s="17" t="s">
        <v>77</v>
      </c>
      <c r="BK183" s="155">
        <f>ROUND(I183*H183,2)</f>
        <v>0</v>
      </c>
      <c r="BL183" s="17" t="s">
        <v>227</v>
      </c>
      <c r="BM183" s="154" t="s">
        <v>749</v>
      </c>
    </row>
    <row r="184" spans="1:65" s="12" customFormat="1" ht="22.9" customHeight="1">
      <c r="B184" s="129"/>
      <c r="D184" s="130" t="s">
        <v>68</v>
      </c>
      <c r="E184" s="140" t="s">
        <v>307</v>
      </c>
      <c r="F184" s="140" t="s">
        <v>308</v>
      </c>
      <c r="I184" s="132"/>
      <c r="J184" s="141">
        <f>BK184</f>
        <v>0</v>
      </c>
      <c r="L184" s="129"/>
      <c r="M184" s="134"/>
      <c r="N184" s="135"/>
      <c r="O184" s="135"/>
      <c r="P184" s="136">
        <f>SUM(P185:P187)</f>
        <v>0</v>
      </c>
      <c r="Q184" s="135"/>
      <c r="R184" s="136">
        <f>SUM(R185:R187)</f>
        <v>9.6300000000000011E-2</v>
      </c>
      <c r="S184" s="135"/>
      <c r="T184" s="136">
        <f>SUM(T185:T187)</f>
        <v>7.5900000000000009E-2</v>
      </c>
      <c r="U184" s="137"/>
      <c r="AR184" s="130" t="s">
        <v>79</v>
      </c>
      <c r="AT184" s="138" t="s">
        <v>68</v>
      </c>
      <c r="AU184" s="138" t="s">
        <v>77</v>
      </c>
      <c r="AY184" s="130" t="s">
        <v>141</v>
      </c>
      <c r="BK184" s="139">
        <f>SUM(BK185:BK187)</f>
        <v>0</v>
      </c>
    </row>
    <row r="185" spans="1:65" s="2" customFormat="1" ht="24.2" customHeight="1">
      <c r="A185" s="32"/>
      <c r="B185" s="142"/>
      <c r="C185" s="143" t="s">
        <v>294</v>
      </c>
      <c r="D185" s="143" t="s">
        <v>144</v>
      </c>
      <c r="E185" s="144" t="s">
        <v>310</v>
      </c>
      <c r="F185" s="145" t="s">
        <v>311</v>
      </c>
      <c r="G185" s="146" t="s">
        <v>170</v>
      </c>
      <c r="H185" s="147">
        <v>15</v>
      </c>
      <c r="I185" s="148"/>
      <c r="J185" s="149">
        <f>ROUND(I185*H185,2)</f>
        <v>0</v>
      </c>
      <c r="K185" s="145" t="s">
        <v>1</v>
      </c>
      <c r="L185" s="33"/>
      <c r="M185" s="150" t="s">
        <v>1</v>
      </c>
      <c r="N185" s="151" t="s">
        <v>34</v>
      </c>
      <c r="O185" s="58"/>
      <c r="P185" s="152">
        <f>O185*H185</f>
        <v>0</v>
      </c>
      <c r="Q185" s="152">
        <v>6.4200000000000004E-3</v>
      </c>
      <c r="R185" s="152">
        <f>Q185*H185</f>
        <v>9.6300000000000011E-2</v>
      </c>
      <c r="S185" s="152">
        <v>5.0600000000000003E-3</v>
      </c>
      <c r="T185" s="152">
        <f>S185*H185</f>
        <v>7.5900000000000009E-2</v>
      </c>
      <c r="U185" s="153" t="s">
        <v>1</v>
      </c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54" t="s">
        <v>227</v>
      </c>
      <c r="AT185" s="154" t="s">
        <v>144</v>
      </c>
      <c r="AU185" s="154" t="s">
        <v>79</v>
      </c>
      <c r="AY185" s="17" t="s">
        <v>141</v>
      </c>
      <c r="BE185" s="155">
        <f>IF(N185="základní",J185,0)</f>
        <v>0</v>
      </c>
      <c r="BF185" s="155">
        <f>IF(N185="snížená",J185,0)</f>
        <v>0</v>
      </c>
      <c r="BG185" s="155">
        <f>IF(N185="zákl. přenesená",J185,0)</f>
        <v>0</v>
      </c>
      <c r="BH185" s="155">
        <f>IF(N185="sníž. přenesená",J185,0)</f>
        <v>0</v>
      </c>
      <c r="BI185" s="155">
        <f>IF(N185="nulová",J185,0)</f>
        <v>0</v>
      </c>
      <c r="BJ185" s="17" t="s">
        <v>77</v>
      </c>
      <c r="BK185" s="155">
        <f>ROUND(I185*H185,2)</f>
        <v>0</v>
      </c>
      <c r="BL185" s="17" t="s">
        <v>227</v>
      </c>
      <c r="BM185" s="154" t="s">
        <v>750</v>
      </c>
    </row>
    <row r="186" spans="1:65" s="13" customFormat="1" ht="22.5">
      <c r="B186" s="156"/>
      <c r="D186" s="157" t="s">
        <v>151</v>
      </c>
      <c r="E186" s="158" t="s">
        <v>1</v>
      </c>
      <c r="F186" s="159" t="s">
        <v>313</v>
      </c>
      <c r="H186" s="158" t="s">
        <v>1</v>
      </c>
      <c r="I186" s="160"/>
      <c r="L186" s="156"/>
      <c r="M186" s="161"/>
      <c r="N186" s="162"/>
      <c r="O186" s="162"/>
      <c r="P186" s="162"/>
      <c r="Q186" s="162"/>
      <c r="R186" s="162"/>
      <c r="S186" s="162"/>
      <c r="T186" s="162"/>
      <c r="U186" s="163"/>
      <c r="AT186" s="158" t="s">
        <v>151</v>
      </c>
      <c r="AU186" s="158" t="s">
        <v>79</v>
      </c>
      <c r="AV186" s="13" t="s">
        <v>77</v>
      </c>
      <c r="AW186" s="13" t="s">
        <v>26</v>
      </c>
      <c r="AX186" s="13" t="s">
        <v>69</v>
      </c>
      <c r="AY186" s="158" t="s">
        <v>141</v>
      </c>
    </row>
    <row r="187" spans="1:65" s="14" customFormat="1">
      <c r="B187" s="164"/>
      <c r="D187" s="157" t="s">
        <v>151</v>
      </c>
      <c r="E187" s="165" t="s">
        <v>1</v>
      </c>
      <c r="F187" s="166" t="s">
        <v>314</v>
      </c>
      <c r="H187" s="167">
        <v>15</v>
      </c>
      <c r="I187" s="168"/>
      <c r="L187" s="164"/>
      <c r="M187" s="169"/>
      <c r="N187" s="170"/>
      <c r="O187" s="170"/>
      <c r="P187" s="170"/>
      <c r="Q187" s="170"/>
      <c r="R187" s="170"/>
      <c r="S187" s="170"/>
      <c r="T187" s="170"/>
      <c r="U187" s="171"/>
      <c r="AT187" s="165" t="s">
        <v>151</v>
      </c>
      <c r="AU187" s="165" t="s">
        <v>79</v>
      </c>
      <c r="AV187" s="14" t="s">
        <v>79</v>
      </c>
      <c r="AW187" s="14" t="s">
        <v>26</v>
      </c>
      <c r="AX187" s="14" t="s">
        <v>77</v>
      </c>
      <c r="AY187" s="165" t="s">
        <v>141</v>
      </c>
    </row>
    <row r="188" spans="1:65" s="12" customFormat="1" ht="22.9" customHeight="1">
      <c r="B188" s="129"/>
      <c r="D188" s="130" t="s">
        <v>68</v>
      </c>
      <c r="E188" s="140" t="s">
        <v>315</v>
      </c>
      <c r="F188" s="140" t="s">
        <v>316</v>
      </c>
      <c r="I188" s="132"/>
      <c r="J188" s="141">
        <f>BK188</f>
        <v>0</v>
      </c>
      <c r="L188" s="129"/>
      <c r="M188" s="134"/>
      <c r="N188" s="135"/>
      <c r="O188" s="135"/>
      <c r="P188" s="136">
        <f>SUM(P189:P198)</f>
        <v>0</v>
      </c>
      <c r="Q188" s="135"/>
      <c r="R188" s="136">
        <f>SUM(R189:R198)</f>
        <v>0.44563730000000001</v>
      </c>
      <c r="S188" s="135"/>
      <c r="T188" s="136">
        <f>SUM(T189:T198)</f>
        <v>0</v>
      </c>
      <c r="U188" s="137"/>
      <c r="AR188" s="130" t="s">
        <v>79</v>
      </c>
      <c r="AT188" s="138" t="s">
        <v>68</v>
      </c>
      <c r="AU188" s="138" t="s">
        <v>77</v>
      </c>
      <c r="AY188" s="130" t="s">
        <v>141</v>
      </c>
      <c r="BK188" s="139">
        <f>SUM(BK189:BK198)</f>
        <v>0</v>
      </c>
    </row>
    <row r="189" spans="1:65" s="2" customFormat="1" ht="16.5" customHeight="1">
      <c r="A189" s="32"/>
      <c r="B189" s="142"/>
      <c r="C189" s="143" t="s">
        <v>239</v>
      </c>
      <c r="D189" s="143" t="s">
        <v>144</v>
      </c>
      <c r="E189" s="144" t="s">
        <v>318</v>
      </c>
      <c r="F189" s="145" t="s">
        <v>319</v>
      </c>
      <c r="G189" s="146" t="s">
        <v>147</v>
      </c>
      <c r="H189" s="147">
        <v>12.89</v>
      </c>
      <c r="I189" s="148"/>
      <c r="J189" s="149">
        <f>ROUND(I189*H189,2)</f>
        <v>0</v>
      </c>
      <c r="K189" s="145" t="s">
        <v>148</v>
      </c>
      <c r="L189" s="33"/>
      <c r="M189" s="150" t="s">
        <v>1</v>
      </c>
      <c r="N189" s="151" t="s">
        <v>34</v>
      </c>
      <c r="O189" s="58"/>
      <c r="P189" s="152">
        <f>O189*H189</f>
        <v>0</v>
      </c>
      <c r="Q189" s="152">
        <v>0</v>
      </c>
      <c r="R189" s="152">
        <f>Q189*H189</f>
        <v>0</v>
      </c>
      <c r="S189" s="152">
        <v>0</v>
      </c>
      <c r="T189" s="152">
        <f>S189*H189</f>
        <v>0</v>
      </c>
      <c r="U189" s="153" t="s">
        <v>1</v>
      </c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154" t="s">
        <v>227</v>
      </c>
      <c r="AT189" s="154" t="s">
        <v>144</v>
      </c>
      <c r="AU189" s="154" t="s">
        <v>79</v>
      </c>
      <c r="AY189" s="17" t="s">
        <v>141</v>
      </c>
      <c r="BE189" s="155">
        <f>IF(N189="základní",J189,0)</f>
        <v>0</v>
      </c>
      <c r="BF189" s="155">
        <f>IF(N189="snížená",J189,0)</f>
        <v>0</v>
      </c>
      <c r="BG189" s="155">
        <f>IF(N189="zákl. přenesená",J189,0)</f>
        <v>0</v>
      </c>
      <c r="BH189" s="155">
        <f>IF(N189="sníž. přenesená",J189,0)</f>
        <v>0</v>
      </c>
      <c r="BI189" s="155">
        <f>IF(N189="nulová",J189,0)</f>
        <v>0</v>
      </c>
      <c r="BJ189" s="17" t="s">
        <v>77</v>
      </c>
      <c r="BK189" s="155">
        <f>ROUND(I189*H189,2)</f>
        <v>0</v>
      </c>
      <c r="BL189" s="17" t="s">
        <v>227</v>
      </c>
      <c r="BM189" s="154" t="s">
        <v>751</v>
      </c>
    </row>
    <row r="190" spans="1:65" s="2" customFormat="1" ht="16.5" customHeight="1">
      <c r="A190" s="32"/>
      <c r="B190" s="142"/>
      <c r="C190" s="143" t="s">
        <v>303</v>
      </c>
      <c r="D190" s="143" t="s">
        <v>144</v>
      </c>
      <c r="E190" s="144" t="s">
        <v>322</v>
      </c>
      <c r="F190" s="145" t="s">
        <v>323</v>
      </c>
      <c r="G190" s="146" t="s">
        <v>147</v>
      </c>
      <c r="H190" s="147">
        <v>12.89</v>
      </c>
      <c r="I190" s="148"/>
      <c r="J190" s="149">
        <f>ROUND(I190*H190,2)</f>
        <v>0</v>
      </c>
      <c r="K190" s="145" t="s">
        <v>148</v>
      </c>
      <c r="L190" s="33"/>
      <c r="M190" s="150" t="s">
        <v>1</v>
      </c>
      <c r="N190" s="151" t="s">
        <v>34</v>
      </c>
      <c r="O190" s="58"/>
      <c r="P190" s="152">
        <f>O190*H190</f>
        <v>0</v>
      </c>
      <c r="Q190" s="152">
        <v>2.9999999999999997E-4</v>
      </c>
      <c r="R190" s="152">
        <f>Q190*H190</f>
        <v>3.8669999999999998E-3</v>
      </c>
      <c r="S190" s="152">
        <v>0</v>
      </c>
      <c r="T190" s="152">
        <f>S190*H190</f>
        <v>0</v>
      </c>
      <c r="U190" s="153" t="s">
        <v>1</v>
      </c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154" t="s">
        <v>227</v>
      </c>
      <c r="AT190" s="154" t="s">
        <v>144</v>
      </c>
      <c r="AU190" s="154" t="s">
        <v>79</v>
      </c>
      <c r="AY190" s="17" t="s">
        <v>141</v>
      </c>
      <c r="BE190" s="155">
        <f>IF(N190="základní",J190,0)</f>
        <v>0</v>
      </c>
      <c r="BF190" s="155">
        <f>IF(N190="snížená",J190,0)</f>
        <v>0</v>
      </c>
      <c r="BG190" s="155">
        <f>IF(N190="zákl. přenesená",J190,0)</f>
        <v>0</v>
      </c>
      <c r="BH190" s="155">
        <f>IF(N190="sníž. přenesená",J190,0)</f>
        <v>0</v>
      </c>
      <c r="BI190" s="155">
        <f>IF(N190="nulová",J190,0)</f>
        <v>0</v>
      </c>
      <c r="BJ190" s="17" t="s">
        <v>77</v>
      </c>
      <c r="BK190" s="155">
        <f>ROUND(I190*H190,2)</f>
        <v>0</v>
      </c>
      <c r="BL190" s="17" t="s">
        <v>227</v>
      </c>
      <c r="BM190" s="154" t="s">
        <v>752</v>
      </c>
    </row>
    <row r="191" spans="1:65" s="2" customFormat="1" ht="21.75" customHeight="1">
      <c r="A191" s="32"/>
      <c r="B191" s="142"/>
      <c r="C191" s="143" t="s">
        <v>309</v>
      </c>
      <c r="D191" s="143" t="s">
        <v>144</v>
      </c>
      <c r="E191" s="144" t="s">
        <v>326</v>
      </c>
      <c r="F191" s="145" t="s">
        <v>327</v>
      </c>
      <c r="G191" s="146" t="s">
        <v>147</v>
      </c>
      <c r="H191" s="147">
        <v>12.89</v>
      </c>
      <c r="I191" s="148"/>
      <c r="J191" s="149">
        <f>ROUND(I191*H191,2)</f>
        <v>0</v>
      </c>
      <c r="K191" s="145" t="s">
        <v>148</v>
      </c>
      <c r="L191" s="33"/>
      <c r="M191" s="150" t="s">
        <v>1</v>
      </c>
      <c r="N191" s="151" t="s">
        <v>34</v>
      </c>
      <c r="O191" s="58"/>
      <c r="P191" s="152">
        <f>O191*H191</f>
        <v>0</v>
      </c>
      <c r="Q191" s="152">
        <v>4.5500000000000002E-3</v>
      </c>
      <c r="R191" s="152">
        <f>Q191*H191</f>
        <v>5.8649500000000007E-2</v>
      </c>
      <c r="S191" s="152">
        <v>0</v>
      </c>
      <c r="T191" s="152">
        <f>S191*H191</f>
        <v>0</v>
      </c>
      <c r="U191" s="153" t="s">
        <v>1</v>
      </c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154" t="s">
        <v>227</v>
      </c>
      <c r="AT191" s="154" t="s">
        <v>144</v>
      </c>
      <c r="AU191" s="154" t="s">
        <v>79</v>
      </c>
      <c r="AY191" s="17" t="s">
        <v>141</v>
      </c>
      <c r="BE191" s="155">
        <f>IF(N191="základní",J191,0)</f>
        <v>0</v>
      </c>
      <c r="BF191" s="155">
        <f>IF(N191="snížená",J191,0)</f>
        <v>0</v>
      </c>
      <c r="BG191" s="155">
        <f>IF(N191="zákl. přenesená",J191,0)</f>
        <v>0</v>
      </c>
      <c r="BH191" s="155">
        <f>IF(N191="sníž. přenesená",J191,0)</f>
        <v>0</v>
      </c>
      <c r="BI191" s="155">
        <f>IF(N191="nulová",J191,0)</f>
        <v>0</v>
      </c>
      <c r="BJ191" s="17" t="s">
        <v>77</v>
      </c>
      <c r="BK191" s="155">
        <f>ROUND(I191*H191,2)</f>
        <v>0</v>
      </c>
      <c r="BL191" s="17" t="s">
        <v>227</v>
      </c>
      <c r="BM191" s="154" t="s">
        <v>753</v>
      </c>
    </row>
    <row r="192" spans="1:65" s="2" customFormat="1" ht="37.9" customHeight="1">
      <c r="A192" s="32"/>
      <c r="B192" s="142"/>
      <c r="C192" s="143" t="s">
        <v>317</v>
      </c>
      <c r="D192" s="143" t="s">
        <v>144</v>
      </c>
      <c r="E192" s="144" t="s">
        <v>330</v>
      </c>
      <c r="F192" s="145" t="s">
        <v>331</v>
      </c>
      <c r="G192" s="146" t="s">
        <v>147</v>
      </c>
      <c r="H192" s="147">
        <v>12.89</v>
      </c>
      <c r="I192" s="148"/>
      <c r="J192" s="149">
        <f>ROUND(I192*H192,2)</f>
        <v>0</v>
      </c>
      <c r="K192" s="145" t="s">
        <v>148</v>
      </c>
      <c r="L192" s="33"/>
      <c r="M192" s="150" t="s">
        <v>1</v>
      </c>
      <c r="N192" s="151" t="s">
        <v>34</v>
      </c>
      <c r="O192" s="58"/>
      <c r="P192" s="152">
        <f>O192*H192</f>
        <v>0</v>
      </c>
      <c r="Q192" s="152">
        <v>8.2199999999999999E-3</v>
      </c>
      <c r="R192" s="152">
        <f>Q192*H192</f>
        <v>0.1059558</v>
      </c>
      <c r="S192" s="152">
        <v>0</v>
      </c>
      <c r="T192" s="152">
        <f>S192*H192</f>
        <v>0</v>
      </c>
      <c r="U192" s="153" t="s">
        <v>1</v>
      </c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154" t="s">
        <v>227</v>
      </c>
      <c r="AT192" s="154" t="s">
        <v>144</v>
      </c>
      <c r="AU192" s="154" t="s">
        <v>79</v>
      </c>
      <c r="AY192" s="17" t="s">
        <v>141</v>
      </c>
      <c r="BE192" s="155">
        <f>IF(N192="základní",J192,0)</f>
        <v>0</v>
      </c>
      <c r="BF192" s="155">
        <f>IF(N192="snížená",J192,0)</f>
        <v>0</v>
      </c>
      <c r="BG192" s="155">
        <f>IF(N192="zákl. přenesená",J192,0)</f>
        <v>0</v>
      </c>
      <c r="BH192" s="155">
        <f>IF(N192="sníž. přenesená",J192,0)</f>
        <v>0</v>
      </c>
      <c r="BI192" s="155">
        <f>IF(N192="nulová",J192,0)</f>
        <v>0</v>
      </c>
      <c r="BJ192" s="17" t="s">
        <v>77</v>
      </c>
      <c r="BK192" s="155">
        <f>ROUND(I192*H192,2)</f>
        <v>0</v>
      </c>
      <c r="BL192" s="17" t="s">
        <v>227</v>
      </c>
      <c r="BM192" s="154" t="s">
        <v>754</v>
      </c>
    </row>
    <row r="193" spans="1:65" s="14" customFormat="1">
      <c r="B193" s="164"/>
      <c r="D193" s="157" t="s">
        <v>151</v>
      </c>
      <c r="E193" s="165" t="s">
        <v>1</v>
      </c>
      <c r="F193" s="166" t="s">
        <v>725</v>
      </c>
      <c r="H193" s="167">
        <v>12.89</v>
      </c>
      <c r="I193" s="168"/>
      <c r="L193" s="164"/>
      <c r="M193" s="169"/>
      <c r="N193" s="170"/>
      <c r="O193" s="170"/>
      <c r="P193" s="170"/>
      <c r="Q193" s="170"/>
      <c r="R193" s="170"/>
      <c r="S193" s="170"/>
      <c r="T193" s="170"/>
      <c r="U193" s="171"/>
      <c r="AT193" s="165" t="s">
        <v>151</v>
      </c>
      <c r="AU193" s="165" t="s">
        <v>79</v>
      </c>
      <c r="AV193" s="14" t="s">
        <v>79</v>
      </c>
      <c r="AW193" s="14" t="s">
        <v>26</v>
      </c>
      <c r="AX193" s="14" t="s">
        <v>77</v>
      </c>
      <c r="AY193" s="165" t="s">
        <v>141</v>
      </c>
    </row>
    <row r="194" spans="1:65" s="2" customFormat="1" ht="33" customHeight="1">
      <c r="A194" s="32"/>
      <c r="B194" s="142"/>
      <c r="C194" s="172" t="s">
        <v>321</v>
      </c>
      <c r="D194" s="172" t="s">
        <v>172</v>
      </c>
      <c r="E194" s="173" t="s">
        <v>334</v>
      </c>
      <c r="F194" s="174" t="s">
        <v>335</v>
      </c>
      <c r="G194" s="175" t="s">
        <v>147</v>
      </c>
      <c r="H194" s="176">
        <v>14.179</v>
      </c>
      <c r="I194" s="177"/>
      <c r="J194" s="178">
        <f>ROUND(I194*H194,2)</f>
        <v>0</v>
      </c>
      <c r="K194" s="174" t="s">
        <v>148</v>
      </c>
      <c r="L194" s="179"/>
      <c r="M194" s="180" t="s">
        <v>1</v>
      </c>
      <c r="N194" s="181" t="s">
        <v>34</v>
      </c>
      <c r="O194" s="58"/>
      <c r="P194" s="152">
        <f>O194*H194</f>
        <v>0</v>
      </c>
      <c r="Q194" s="152">
        <v>1.95E-2</v>
      </c>
      <c r="R194" s="152">
        <f>Q194*H194</f>
        <v>0.27649050000000003</v>
      </c>
      <c r="S194" s="152">
        <v>0</v>
      </c>
      <c r="T194" s="152">
        <f>S194*H194</f>
        <v>0</v>
      </c>
      <c r="U194" s="153" t="s">
        <v>1</v>
      </c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154" t="s">
        <v>239</v>
      </c>
      <c r="AT194" s="154" t="s">
        <v>172</v>
      </c>
      <c r="AU194" s="154" t="s">
        <v>79</v>
      </c>
      <c r="AY194" s="17" t="s">
        <v>141</v>
      </c>
      <c r="BE194" s="155">
        <f>IF(N194="základní",J194,0)</f>
        <v>0</v>
      </c>
      <c r="BF194" s="155">
        <f>IF(N194="snížená",J194,0)</f>
        <v>0</v>
      </c>
      <c r="BG194" s="155">
        <f>IF(N194="zákl. přenesená",J194,0)</f>
        <v>0</v>
      </c>
      <c r="BH194" s="155">
        <f>IF(N194="sníž. přenesená",J194,0)</f>
        <v>0</v>
      </c>
      <c r="BI194" s="155">
        <f>IF(N194="nulová",J194,0)</f>
        <v>0</v>
      </c>
      <c r="BJ194" s="17" t="s">
        <v>77</v>
      </c>
      <c r="BK194" s="155">
        <f>ROUND(I194*H194,2)</f>
        <v>0</v>
      </c>
      <c r="BL194" s="17" t="s">
        <v>227</v>
      </c>
      <c r="BM194" s="154" t="s">
        <v>755</v>
      </c>
    </row>
    <row r="195" spans="1:65" s="14" customFormat="1">
      <c r="B195" s="164"/>
      <c r="D195" s="157" t="s">
        <v>151</v>
      </c>
      <c r="F195" s="166" t="s">
        <v>756</v>
      </c>
      <c r="H195" s="167">
        <v>14.179</v>
      </c>
      <c r="I195" s="168"/>
      <c r="L195" s="164"/>
      <c r="M195" s="169"/>
      <c r="N195" s="170"/>
      <c r="O195" s="170"/>
      <c r="P195" s="170"/>
      <c r="Q195" s="170"/>
      <c r="R195" s="170"/>
      <c r="S195" s="170"/>
      <c r="T195" s="170"/>
      <c r="U195" s="171"/>
      <c r="AT195" s="165" t="s">
        <v>151</v>
      </c>
      <c r="AU195" s="165" t="s">
        <v>79</v>
      </c>
      <c r="AV195" s="14" t="s">
        <v>79</v>
      </c>
      <c r="AW195" s="14" t="s">
        <v>3</v>
      </c>
      <c r="AX195" s="14" t="s">
        <v>77</v>
      </c>
      <c r="AY195" s="165" t="s">
        <v>141</v>
      </c>
    </row>
    <row r="196" spans="1:65" s="2" customFormat="1" ht="16.5" customHeight="1">
      <c r="A196" s="32"/>
      <c r="B196" s="142"/>
      <c r="C196" s="143" t="s">
        <v>325</v>
      </c>
      <c r="D196" s="143" t="s">
        <v>144</v>
      </c>
      <c r="E196" s="144" t="s">
        <v>339</v>
      </c>
      <c r="F196" s="145" t="s">
        <v>340</v>
      </c>
      <c r="G196" s="146" t="s">
        <v>181</v>
      </c>
      <c r="H196" s="147">
        <v>1</v>
      </c>
      <c r="I196" s="148"/>
      <c r="J196" s="149">
        <f>ROUND(I196*H196,2)</f>
        <v>0</v>
      </c>
      <c r="K196" s="145" t="s">
        <v>1</v>
      </c>
      <c r="L196" s="33"/>
      <c r="M196" s="150" t="s">
        <v>1</v>
      </c>
      <c r="N196" s="151" t="s">
        <v>34</v>
      </c>
      <c r="O196" s="58"/>
      <c r="P196" s="152">
        <f>O196*H196</f>
        <v>0</v>
      </c>
      <c r="Q196" s="152">
        <v>3.0000000000000001E-5</v>
      </c>
      <c r="R196" s="152">
        <f>Q196*H196</f>
        <v>3.0000000000000001E-5</v>
      </c>
      <c r="S196" s="152">
        <v>0</v>
      </c>
      <c r="T196" s="152">
        <f>S196*H196</f>
        <v>0</v>
      </c>
      <c r="U196" s="153" t="s">
        <v>1</v>
      </c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154" t="s">
        <v>227</v>
      </c>
      <c r="AT196" s="154" t="s">
        <v>144</v>
      </c>
      <c r="AU196" s="154" t="s">
        <v>79</v>
      </c>
      <c r="AY196" s="17" t="s">
        <v>141</v>
      </c>
      <c r="BE196" s="155">
        <f>IF(N196="základní",J196,0)</f>
        <v>0</v>
      </c>
      <c r="BF196" s="155">
        <f>IF(N196="snížená",J196,0)</f>
        <v>0</v>
      </c>
      <c r="BG196" s="155">
        <f>IF(N196="zákl. přenesená",J196,0)</f>
        <v>0</v>
      </c>
      <c r="BH196" s="155">
        <f>IF(N196="sníž. přenesená",J196,0)</f>
        <v>0</v>
      </c>
      <c r="BI196" s="155">
        <f>IF(N196="nulová",J196,0)</f>
        <v>0</v>
      </c>
      <c r="BJ196" s="17" t="s">
        <v>77</v>
      </c>
      <c r="BK196" s="155">
        <f>ROUND(I196*H196,2)</f>
        <v>0</v>
      </c>
      <c r="BL196" s="17" t="s">
        <v>227</v>
      </c>
      <c r="BM196" s="154" t="s">
        <v>757</v>
      </c>
    </row>
    <row r="197" spans="1:65" s="2" customFormat="1" ht="24.2" customHeight="1">
      <c r="A197" s="32"/>
      <c r="B197" s="142"/>
      <c r="C197" s="143" t="s">
        <v>329</v>
      </c>
      <c r="D197" s="143" t="s">
        <v>144</v>
      </c>
      <c r="E197" s="144" t="s">
        <v>343</v>
      </c>
      <c r="F197" s="145" t="s">
        <v>344</v>
      </c>
      <c r="G197" s="146" t="s">
        <v>147</v>
      </c>
      <c r="H197" s="147">
        <v>12.89</v>
      </c>
      <c r="I197" s="148"/>
      <c r="J197" s="149">
        <f>ROUND(I197*H197,2)</f>
        <v>0</v>
      </c>
      <c r="K197" s="145" t="s">
        <v>148</v>
      </c>
      <c r="L197" s="33"/>
      <c r="M197" s="150" t="s">
        <v>1</v>
      </c>
      <c r="N197" s="151" t="s">
        <v>34</v>
      </c>
      <c r="O197" s="58"/>
      <c r="P197" s="152">
        <f>O197*H197</f>
        <v>0</v>
      </c>
      <c r="Q197" s="152">
        <v>5.0000000000000002E-5</v>
      </c>
      <c r="R197" s="152">
        <f>Q197*H197</f>
        <v>6.4450000000000011E-4</v>
      </c>
      <c r="S197" s="152">
        <v>0</v>
      </c>
      <c r="T197" s="152">
        <f>S197*H197</f>
        <v>0</v>
      </c>
      <c r="U197" s="153" t="s">
        <v>1</v>
      </c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154" t="s">
        <v>227</v>
      </c>
      <c r="AT197" s="154" t="s">
        <v>144</v>
      </c>
      <c r="AU197" s="154" t="s">
        <v>79</v>
      </c>
      <c r="AY197" s="17" t="s">
        <v>141</v>
      </c>
      <c r="BE197" s="155">
        <f>IF(N197="základní",J197,0)</f>
        <v>0</v>
      </c>
      <c r="BF197" s="155">
        <f>IF(N197="snížená",J197,0)</f>
        <v>0</v>
      </c>
      <c r="BG197" s="155">
        <f>IF(N197="zákl. přenesená",J197,0)</f>
        <v>0</v>
      </c>
      <c r="BH197" s="155">
        <f>IF(N197="sníž. přenesená",J197,0)</f>
        <v>0</v>
      </c>
      <c r="BI197" s="155">
        <f>IF(N197="nulová",J197,0)</f>
        <v>0</v>
      </c>
      <c r="BJ197" s="17" t="s">
        <v>77</v>
      </c>
      <c r="BK197" s="155">
        <f>ROUND(I197*H197,2)</f>
        <v>0</v>
      </c>
      <c r="BL197" s="17" t="s">
        <v>227</v>
      </c>
      <c r="BM197" s="154" t="s">
        <v>758</v>
      </c>
    </row>
    <row r="198" spans="1:65" s="2" customFormat="1" ht="24.2" customHeight="1">
      <c r="A198" s="32"/>
      <c r="B198" s="142"/>
      <c r="C198" s="143" t="s">
        <v>333</v>
      </c>
      <c r="D198" s="143" t="s">
        <v>144</v>
      </c>
      <c r="E198" s="144" t="s">
        <v>347</v>
      </c>
      <c r="F198" s="145" t="s">
        <v>348</v>
      </c>
      <c r="G198" s="146" t="s">
        <v>349</v>
      </c>
      <c r="H198" s="182"/>
      <c r="I198" s="148"/>
      <c r="J198" s="149">
        <f>ROUND(I198*H198,2)</f>
        <v>0</v>
      </c>
      <c r="K198" s="145" t="s">
        <v>148</v>
      </c>
      <c r="L198" s="33"/>
      <c r="M198" s="150" t="s">
        <v>1</v>
      </c>
      <c r="N198" s="151" t="s">
        <v>34</v>
      </c>
      <c r="O198" s="58"/>
      <c r="P198" s="152">
        <f>O198*H198</f>
        <v>0</v>
      </c>
      <c r="Q198" s="152">
        <v>0</v>
      </c>
      <c r="R198" s="152">
        <f>Q198*H198</f>
        <v>0</v>
      </c>
      <c r="S198" s="152">
        <v>0</v>
      </c>
      <c r="T198" s="152">
        <f>S198*H198</f>
        <v>0</v>
      </c>
      <c r="U198" s="153" t="s">
        <v>1</v>
      </c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154" t="s">
        <v>227</v>
      </c>
      <c r="AT198" s="154" t="s">
        <v>144</v>
      </c>
      <c r="AU198" s="154" t="s">
        <v>79</v>
      </c>
      <c r="AY198" s="17" t="s">
        <v>141</v>
      </c>
      <c r="BE198" s="155">
        <f>IF(N198="základní",J198,0)</f>
        <v>0</v>
      </c>
      <c r="BF198" s="155">
        <f>IF(N198="snížená",J198,0)</f>
        <v>0</v>
      </c>
      <c r="BG198" s="155">
        <f>IF(N198="zákl. přenesená",J198,0)</f>
        <v>0</v>
      </c>
      <c r="BH198" s="155">
        <f>IF(N198="sníž. přenesená",J198,0)</f>
        <v>0</v>
      </c>
      <c r="BI198" s="155">
        <f>IF(N198="nulová",J198,0)</f>
        <v>0</v>
      </c>
      <c r="BJ198" s="17" t="s">
        <v>77</v>
      </c>
      <c r="BK198" s="155">
        <f>ROUND(I198*H198,2)</f>
        <v>0</v>
      </c>
      <c r="BL198" s="17" t="s">
        <v>227</v>
      </c>
      <c r="BM198" s="154" t="s">
        <v>759</v>
      </c>
    </row>
    <row r="199" spans="1:65" s="12" customFormat="1" ht="22.9" customHeight="1">
      <c r="B199" s="129"/>
      <c r="D199" s="130" t="s">
        <v>68</v>
      </c>
      <c r="E199" s="140" t="s">
        <v>351</v>
      </c>
      <c r="F199" s="140" t="s">
        <v>352</v>
      </c>
      <c r="I199" s="132"/>
      <c r="J199" s="141">
        <f>BK199</f>
        <v>0</v>
      </c>
      <c r="L199" s="129"/>
      <c r="M199" s="134"/>
      <c r="N199" s="135"/>
      <c r="O199" s="135"/>
      <c r="P199" s="136">
        <f>SUM(P200:P213)</f>
        <v>0</v>
      </c>
      <c r="Q199" s="135"/>
      <c r="R199" s="136">
        <f>SUM(R200:R213)</f>
        <v>1.1084466999999998</v>
      </c>
      <c r="S199" s="135"/>
      <c r="T199" s="136">
        <f>SUM(T200:T213)</f>
        <v>0</v>
      </c>
      <c r="U199" s="137"/>
      <c r="AR199" s="130" t="s">
        <v>79</v>
      </c>
      <c r="AT199" s="138" t="s">
        <v>68</v>
      </c>
      <c r="AU199" s="138" t="s">
        <v>77</v>
      </c>
      <c r="AY199" s="130" t="s">
        <v>141</v>
      </c>
      <c r="BK199" s="139">
        <f>SUM(BK200:BK213)</f>
        <v>0</v>
      </c>
    </row>
    <row r="200" spans="1:65" s="2" customFormat="1" ht="16.5" customHeight="1">
      <c r="A200" s="32"/>
      <c r="B200" s="142"/>
      <c r="C200" s="143" t="s">
        <v>338</v>
      </c>
      <c r="D200" s="143" t="s">
        <v>144</v>
      </c>
      <c r="E200" s="144" t="s">
        <v>354</v>
      </c>
      <c r="F200" s="145" t="s">
        <v>355</v>
      </c>
      <c r="G200" s="146" t="s">
        <v>147</v>
      </c>
      <c r="H200" s="147">
        <v>45.49</v>
      </c>
      <c r="I200" s="148"/>
      <c r="J200" s="149">
        <f>ROUND(I200*H200,2)</f>
        <v>0</v>
      </c>
      <c r="K200" s="145" t="s">
        <v>148</v>
      </c>
      <c r="L200" s="33"/>
      <c r="M200" s="150" t="s">
        <v>1</v>
      </c>
      <c r="N200" s="151" t="s">
        <v>34</v>
      </c>
      <c r="O200" s="58"/>
      <c r="P200" s="152">
        <f>O200*H200</f>
        <v>0</v>
      </c>
      <c r="Q200" s="152">
        <v>0</v>
      </c>
      <c r="R200" s="152">
        <f>Q200*H200</f>
        <v>0</v>
      </c>
      <c r="S200" s="152">
        <v>0</v>
      </c>
      <c r="T200" s="152">
        <f>S200*H200</f>
        <v>0</v>
      </c>
      <c r="U200" s="153" t="s">
        <v>1</v>
      </c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154" t="s">
        <v>227</v>
      </c>
      <c r="AT200" s="154" t="s">
        <v>144</v>
      </c>
      <c r="AU200" s="154" t="s">
        <v>79</v>
      </c>
      <c r="AY200" s="17" t="s">
        <v>141</v>
      </c>
      <c r="BE200" s="155">
        <f>IF(N200="základní",J200,0)</f>
        <v>0</v>
      </c>
      <c r="BF200" s="155">
        <f>IF(N200="snížená",J200,0)</f>
        <v>0</v>
      </c>
      <c r="BG200" s="155">
        <f>IF(N200="zákl. přenesená",J200,0)</f>
        <v>0</v>
      </c>
      <c r="BH200" s="155">
        <f>IF(N200="sníž. přenesená",J200,0)</f>
        <v>0</v>
      </c>
      <c r="BI200" s="155">
        <f>IF(N200="nulová",J200,0)</f>
        <v>0</v>
      </c>
      <c r="BJ200" s="17" t="s">
        <v>77</v>
      </c>
      <c r="BK200" s="155">
        <f>ROUND(I200*H200,2)</f>
        <v>0</v>
      </c>
      <c r="BL200" s="17" t="s">
        <v>227</v>
      </c>
      <c r="BM200" s="154" t="s">
        <v>760</v>
      </c>
    </row>
    <row r="201" spans="1:65" s="2" customFormat="1" ht="16.5" customHeight="1">
      <c r="A201" s="32"/>
      <c r="B201" s="142"/>
      <c r="C201" s="143" t="s">
        <v>342</v>
      </c>
      <c r="D201" s="143" t="s">
        <v>144</v>
      </c>
      <c r="E201" s="144" t="s">
        <v>358</v>
      </c>
      <c r="F201" s="145" t="s">
        <v>359</v>
      </c>
      <c r="G201" s="146" t="s">
        <v>147</v>
      </c>
      <c r="H201" s="147">
        <v>45.49</v>
      </c>
      <c r="I201" s="148"/>
      <c r="J201" s="149">
        <f>ROUND(I201*H201,2)</f>
        <v>0</v>
      </c>
      <c r="K201" s="145" t="s">
        <v>148</v>
      </c>
      <c r="L201" s="33"/>
      <c r="M201" s="150" t="s">
        <v>1</v>
      </c>
      <c r="N201" s="151" t="s">
        <v>34</v>
      </c>
      <c r="O201" s="58"/>
      <c r="P201" s="152">
        <f>O201*H201</f>
        <v>0</v>
      </c>
      <c r="Q201" s="152">
        <v>2.9999999999999997E-4</v>
      </c>
      <c r="R201" s="152">
        <f>Q201*H201</f>
        <v>1.3646999999999999E-2</v>
      </c>
      <c r="S201" s="152">
        <v>0</v>
      </c>
      <c r="T201" s="152">
        <f>S201*H201</f>
        <v>0</v>
      </c>
      <c r="U201" s="153" t="s">
        <v>1</v>
      </c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R201" s="154" t="s">
        <v>227</v>
      </c>
      <c r="AT201" s="154" t="s">
        <v>144</v>
      </c>
      <c r="AU201" s="154" t="s">
        <v>79</v>
      </c>
      <c r="AY201" s="17" t="s">
        <v>141</v>
      </c>
      <c r="BE201" s="155">
        <f>IF(N201="základní",J201,0)</f>
        <v>0</v>
      </c>
      <c r="BF201" s="155">
        <f>IF(N201="snížená",J201,0)</f>
        <v>0</v>
      </c>
      <c r="BG201" s="155">
        <f>IF(N201="zákl. přenesená",J201,0)</f>
        <v>0</v>
      </c>
      <c r="BH201" s="155">
        <f>IF(N201="sníž. přenesená",J201,0)</f>
        <v>0</v>
      </c>
      <c r="BI201" s="155">
        <f>IF(N201="nulová",J201,0)</f>
        <v>0</v>
      </c>
      <c r="BJ201" s="17" t="s">
        <v>77</v>
      </c>
      <c r="BK201" s="155">
        <f>ROUND(I201*H201,2)</f>
        <v>0</v>
      </c>
      <c r="BL201" s="17" t="s">
        <v>227</v>
      </c>
      <c r="BM201" s="154" t="s">
        <v>761</v>
      </c>
    </row>
    <row r="202" spans="1:65" s="2" customFormat="1" ht="16.5" customHeight="1">
      <c r="A202" s="32"/>
      <c r="B202" s="142"/>
      <c r="C202" s="143" t="s">
        <v>346</v>
      </c>
      <c r="D202" s="143" t="s">
        <v>144</v>
      </c>
      <c r="E202" s="144" t="s">
        <v>362</v>
      </c>
      <c r="F202" s="145" t="s">
        <v>363</v>
      </c>
      <c r="G202" s="146" t="s">
        <v>147</v>
      </c>
      <c r="H202" s="147">
        <v>45.49</v>
      </c>
      <c r="I202" s="148"/>
      <c r="J202" s="149">
        <f>ROUND(I202*H202,2)</f>
        <v>0</v>
      </c>
      <c r="K202" s="145" t="s">
        <v>148</v>
      </c>
      <c r="L202" s="33"/>
      <c r="M202" s="150" t="s">
        <v>1</v>
      </c>
      <c r="N202" s="151" t="s">
        <v>34</v>
      </c>
      <c r="O202" s="58"/>
      <c r="P202" s="152">
        <f>O202*H202</f>
        <v>0</v>
      </c>
      <c r="Q202" s="152">
        <v>4.4999999999999997E-3</v>
      </c>
      <c r="R202" s="152">
        <f>Q202*H202</f>
        <v>0.204705</v>
      </c>
      <c r="S202" s="152">
        <v>0</v>
      </c>
      <c r="T202" s="152">
        <f>S202*H202</f>
        <v>0</v>
      </c>
      <c r="U202" s="153" t="s">
        <v>1</v>
      </c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154" t="s">
        <v>227</v>
      </c>
      <c r="AT202" s="154" t="s">
        <v>144</v>
      </c>
      <c r="AU202" s="154" t="s">
        <v>79</v>
      </c>
      <c r="AY202" s="17" t="s">
        <v>141</v>
      </c>
      <c r="BE202" s="155">
        <f>IF(N202="základní",J202,0)</f>
        <v>0</v>
      </c>
      <c r="BF202" s="155">
        <f>IF(N202="snížená",J202,0)</f>
        <v>0</v>
      </c>
      <c r="BG202" s="155">
        <f>IF(N202="zákl. přenesená",J202,0)</f>
        <v>0</v>
      </c>
      <c r="BH202" s="155">
        <f>IF(N202="sníž. přenesená",J202,0)</f>
        <v>0</v>
      </c>
      <c r="BI202" s="155">
        <f>IF(N202="nulová",J202,0)</f>
        <v>0</v>
      </c>
      <c r="BJ202" s="17" t="s">
        <v>77</v>
      </c>
      <c r="BK202" s="155">
        <f>ROUND(I202*H202,2)</f>
        <v>0</v>
      </c>
      <c r="BL202" s="17" t="s">
        <v>227</v>
      </c>
      <c r="BM202" s="154" t="s">
        <v>762</v>
      </c>
    </row>
    <row r="203" spans="1:65" s="2" customFormat="1" ht="33" customHeight="1">
      <c r="A203" s="32"/>
      <c r="B203" s="142"/>
      <c r="C203" s="143" t="s">
        <v>353</v>
      </c>
      <c r="D203" s="143" t="s">
        <v>144</v>
      </c>
      <c r="E203" s="144" t="s">
        <v>366</v>
      </c>
      <c r="F203" s="145" t="s">
        <v>367</v>
      </c>
      <c r="G203" s="146" t="s">
        <v>147</v>
      </c>
      <c r="H203" s="147">
        <v>45.49</v>
      </c>
      <c r="I203" s="148"/>
      <c r="J203" s="149">
        <f>ROUND(I203*H203,2)</f>
        <v>0</v>
      </c>
      <c r="K203" s="145" t="s">
        <v>148</v>
      </c>
      <c r="L203" s="33"/>
      <c r="M203" s="150" t="s">
        <v>1</v>
      </c>
      <c r="N203" s="151" t="s">
        <v>34</v>
      </c>
      <c r="O203" s="58"/>
      <c r="P203" s="152">
        <f>O203*H203</f>
        <v>0</v>
      </c>
      <c r="Q203" s="152">
        <v>6.0000000000000001E-3</v>
      </c>
      <c r="R203" s="152">
        <f>Q203*H203</f>
        <v>0.27294000000000002</v>
      </c>
      <c r="S203" s="152">
        <v>0</v>
      </c>
      <c r="T203" s="152">
        <f>S203*H203</f>
        <v>0</v>
      </c>
      <c r="U203" s="153" t="s">
        <v>1</v>
      </c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154" t="s">
        <v>227</v>
      </c>
      <c r="AT203" s="154" t="s">
        <v>144</v>
      </c>
      <c r="AU203" s="154" t="s">
        <v>79</v>
      </c>
      <c r="AY203" s="17" t="s">
        <v>141</v>
      </c>
      <c r="BE203" s="155">
        <f>IF(N203="základní",J203,0)</f>
        <v>0</v>
      </c>
      <c r="BF203" s="155">
        <f>IF(N203="snížená",J203,0)</f>
        <v>0</v>
      </c>
      <c r="BG203" s="155">
        <f>IF(N203="zákl. přenesená",J203,0)</f>
        <v>0</v>
      </c>
      <c r="BH203" s="155">
        <f>IF(N203="sníž. přenesená",J203,0)</f>
        <v>0</v>
      </c>
      <c r="BI203" s="155">
        <f>IF(N203="nulová",J203,0)</f>
        <v>0</v>
      </c>
      <c r="BJ203" s="17" t="s">
        <v>77</v>
      </c>
      <c r="BK203" s="155">
        <f>ROUND(I203*H203,2)</f>
        <v>0</v>
      </c>
      <c r="BL203" s="17" t="s">
        <v>227</v>
      </c>
      <c r="BM203" s="154" t="s">
        <v>763</v>
      </c>
    </row>
    <row r="204" spans="1:65" s="14" customFormat="1">
      <c r="B204" s="164"/>
      <c r="D204" s="157" t="s">
        <v>151</v>
      </c>
      <c r="E204" s="165" t="s">
        <v>1</v>
      </c>
      <c r="F204" s="166" t="s">
        <v>764</v>
      </c>
      <c r="H204" s="167">
        <v>45.49</v>
      </c>
      <c r="I204" s="168"/>
      <c r="L204" s="164"/>
      <c r="M204" s="169"/>
      <c r="N204" s="170"/>
      <c r="O204" s="170"/>
      <c r="P204" s="170"/>
      <c r="Q204" s="170"/>
      <c r="R204" s="170"/>
      <c r="S204" s="170"/>
      <c r="T204" s="170"/>
      <c r="U204" s="171"/>
      <c r="AT204" s="165" t="s">
        <v>151</v>
      </c>
      <c r="AU204" s="165" t="s">
        <v>79</v>
      </c>
      <c r="AV204" s="14" t="s">
        <v>79</v>
      </c>
      <c r="AW204" s="14" t="s">
        <v>26</v>
      </c>
      <c r="AX204" s="14" t="s">
        <v>77</v>
      </c>
      <c r="AY204" s="165" t="s">
        <v>141</v>
      </c>
    </row>
    <row r="205" spans="1:65" s="2" customFormat="1" ht="16.5" customHeight="1">
      <c r="A205" s="32"/>
      <c r="B205" s="142"/>
      <c r="C205" s="172" t="s">
        <v>357</v>
      </c>
      <c r="D205" s="172" t="s">
        <v>172</v>
      </c>
      <c r="E205" s="173" t="s">
        <v>370</v>
      </c>
      <c r="F205" s="174" t="s">
        <v>371</v>
      </c>
      <c r="G205" s="175" t="s">
        <v>147</v>
      </c>
      <c r="H205" s="176">
        <v>50.039000000000001</v>
      </c>
      <c r="I205" s="177"/>
      <c r="J205" s="178">
        <f>ROUND(I205*H205,2)</f>
        <v>0</v>
      </c>
      <c r="K205" s="174" t="s">
        <v>148</v>
      </c>
      <c r="L205" s="179"/>
      <c r="M205" s="180" t="s">
        <v>1</v>
      </c>
      <c r="N205" s="181" t="s">
        <v>34</v>
      </c>
      <c r="O205" s="58"/>
      <c r="P205" s="152">
        <f>O205*H205</f>
        <v>0</v>
      </c>
      <c r="Q205" s="152">
        <v>1.18E-2</v>
      </c>
      <c r="R205" s="152">
        <f>Q205*H205</f>
        <v>0.59046019999999999</v>
      </c>
      <c r="S205" s="152">
        <v>0</v>
      </c>
      <c r="T205" s="152">
        <f>S205*H205</f>
        <v>0</v>
      </c>
      <c r="U205" s="153" t="s">
        <v>1</v>
      </c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154" t="s">
        <v>239</v>
      </c>
      <c r="AT205" s="154" t="s">
        <v>172</v>
      </c>
      <c r="AU205" s="154" t="s">
        <v>79</v>
      </c>
      <c r="AY205" s="17" t="s">
        <v>141</v>
      </c>
      <c r="BE205" s="155">
        <f>IF(N205="základní",J205,0)</f>
        <v>0</v>
      </c>
      <c r="BF205" s="155">
        <f>IF(N205="snížená",J205,0)</f>
        <v>0</v>
      </c>
      <c r="BG205" s="155">
        <f>IF(N205="zákl. přenesená",J205,0)</f>
        <v>0</v>
      </c>
      <c r="BH205" s="155">
        <f>IF(N205="sníž. přenesená",J205,0)</f>
        <v>0</v>
      </c>
      <c r="BI205" s="155">
        <f>IF(N205="nulová",J205,0)</f>
        <v>0</v>
      </c>
      <c r="BJ205" s="17" t="s">
        <v>77</v>
      </c>
      <c r="BK205" s="155">
        <f>ROUND(I205*H205,2)</f>
        <v>0</v>
      </c>
      <c r="BL205" s="17" t="s">
        <v>227</v>
      </c>
      <c r="BM205" s="154" t="s">
        <v>765</v>
      </c>
    </row>
    <row r="206" spans="1:65" s="14" customFormat="1">
      <c r="B206" s="164"/>
      <c r="D206" s="157" t="s">
        <v>151</v>
      </c>
      <c r="F206" s="166" t="s">
        <v>766</v>
      </c>
      <c r="H206" s="167">
        <v>50.039000000000001</v>
      </c>
      <c r="I206" s="168"/>
      <c r="L206" s="164"/>
      <c r="M206" s="169"/>
      <c r="N206" s="170"/>
      <c r="O206" s="170"/>
      <c r="P206" s="170"/>
      <c r="Q206" s="170"/>
      <c r="R206" s="170"/>
      <c r="S206" s="170"/>
      <c r="T206" s="170"/>
      <c r="U206" s="171"/>
      <c r="AT206" s="165" t="s">
        <v>151</v>
      </c>
      <c r="AU206" s="165" t="s">
        <v>79</v>
      </c>
      <c r="AV206" s="14" t="s">
        <v>79</v>
      </c>
      <c r="AW206" s="14" t="s">
        <v>3</v>
      </c>
      <c r="AX206" s="14" t="s">
        <v>77</v>
      </c>
      <c r="AY206" s="165" t="s">
        <v>141</v>
      </c>
    </row>
    <row r="207" spans="1:65" s="2" customFormat="1" ht="24.2" customHeight="1">
      <c r="A207" s="32"/>
      <c r="B207" s="142"/>
      <c r="C207" s="143" t="s">
        <v>361</v>
      </c>
      <c r="D207" s="143" t="s">
        <v>144</v>
      </c>
      <c r="E207" s="144" t="s">
        <v>375</v>
      </c>
      <c r="F207" s="145" t="s">
        <v>376</v>
      </c>
      <c r="G207" s="146" t="s">
        <v>147</v>
      </c>
      <c r="H207" s="147">
        <v>3</v>
      </c>
      <c r="I207" s="148"/>
      <c r="J207" s="149">
        <f>ROUND(I207*H207,2)</f>
        <v>0</v>
      </c>
      <c r="K207" s="145" t="s">
        <v>148</v>
      </c>
      <c r="L207" s="33"/>
      <c r="M207" s="150" t="s">
        <v>1</v>
      </c>
      <c r="N207" s="151" t="s">
        <v>34</v>
      </c>
      <c r="O207" s="58"/>
      <c r="P207" s="152">
        <f>O207*H207</f>
        <v>0</v>
      </c>
      <c r="Q207" s="152">
        <v>6.3000000000000003E-4</v>
      </c>
      <c r="R207" s="152">
        <f>Q207*H207</f>
        <v>1.8900000000000002E-3</v>
      </c>
      <c r="S207" s="152">
        <v>0</v>
      </c>
      <c r="T207" s="152">
        <f>S207*H207</f>
        <v>0</v>
      </c>
      <c r="U207" s="153" t="s">
        <v>1</v>
      </c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154" t="s">
        <v>227</v>
      </c>
      <c r="AT207" s="154" t="s">
        <v>144</v>
      </c>
      <c r="AU207" s="154" t="s">
        <v>79</v>
      </c>
      <c r="AY207" s="17" t="s">
        <v>141</v>
      </c>
      <c r="BE207" s="155">
        <f>IF(N207="základní",J207,0)</f>
        <v>0</v>
      </c>
      <c r="BF207" s="155">
        <f>IF(N207="snížená",J207,0)</f>
        <v>0</v>
      </c>
      <c r="BG207" s="155">
        <f>IF(N207="zákl. přenesená",J207,0)</f>
        <v>0</v>
      </c>
      <c r="BH207" s="155">
        <f>IF(N207="sníž. přenesená",J207,0)</f>
        <v>0</v>
      </c>
      <c r="BI207" s="155">
        <f>IF(N207="nulová",J207,0)</f>
        <v>0</v>
      </c>
      <c r="BJ207" s="17" t="s">
        <v>77</v>
      </c>
      <c r="BK207" s="155">
        <f>ROUND(I207*H207,2)</f>
        <v>0</v>
      </c>
      <c r="BL207" s="17" t="s">
        <v>227</v>
      </c>
      <c r="BM207" s="154" t="s">
        <v>767</v>
      </c>
    </row>
    <row r="208" spans="1:65" s="13" customFormat="1">
      <c r="B208" s="156"/>
      <c r="D208" s="157" t="s">
        <v>151</v>
      </c>
      <c r="E208" s="158" t="s">
        <v>1</v>
      </c>
      <c r="F208" s="159" t="s">
        <v>490</v>
      </c>
      <c r="H208" s="158" t="s">
        <v>1</v>
      </c>
      <c r="I208" s="160"/>
      <c r="L208" s="156"/>
      <c r="M208" s="161"/>
      <c r="N208" s="162"/>
      <c r="O208" s="162"/>
      <c r="P208" s="162"/>
      <c r="Q208" s="162"/>
      <c r="R208" s="162"/>
      <c r="S208" s="162"/>
      <c r="T208" s="162"/>
      <c r="U208" s="163"/>
      <c r="AT208" s="158" t="s">
        <v>151</v>
      </c>
      <c r="AU208" s="158" t="s">
        <v>79</v>
      </c>
      <c r="AV208" s="13" t="s">
        <v>77</v>
      </c>
      <c r="AW208" s="13" t="s">
        <v>26</v>
      </c>
      <c r="AX208" s="13" t="s">
        <v>69</v>
      </c>
      <c r="AY208" s="158" t="s">
        <v>141</v>
      </c>
    </row>
    <row r="209" spans="1:65" s="14" customFormat="1">
      <c r="B209" s="164"/>
      <c r="D209" s="157" t="s">
        <v>151</v>
      </c>
      <c r="E209" s="165" t="s">
        <v>1</v>
      </c>
      <c r="F209" s="166" t="s">
        <v>491</v>
      </c>
      <c r="H209" s="167">
        <v>3</v>
      </c>
      <c r="I209" s="168"/>
      <c r="L209" s="164"/>
      <c r="M209" s="169"/>
      <c r="N209" s="170"/>
      <c r="O209" s="170"/>
      <c r="P209" s="170"/>
      <c r="Q209" s="170"/>
      <c r="R209" s="170"/>
      <c r="S209" s="170"/>
      <c r="T209" s="170"/>
      <c r="U209" s="171"/>
      <c r="AT209" s="165" t="s">
        <v>151</v>
      </c>
      <c r="AU209" s="165" t="s">
        <v>79</v>
      </c>
      <c r="AV209" s="14" t="s">
        <v>79</v>
      </c>
      <c r="AW209" s="14" t="s">
        <v>26</v>
      </c>
      <c r="AX209" s="14" t="s">
        <v>77</v>
      </c>
      <c r="AY209" s="165" t="s">
        <v>141</v>
      </c>
    </row>
    <row r="210" spans="1:65" s="2" customFormat="1" ht="24.2" customHeight="1">
      <c r="A210" s="32"/>
      <c r="B210" s="142"/>
      <c r="C210" s="172" t="s">
        <v>365</v>
      </c>
      <c r="D210" s="172" t="s">
        <v>172</v>
      </c>
      <c r="E210" s="173" t="s">
        <v>381</v>
      </c>
      <c r="F210" s="174" t="s">
        <v>382</v>
      </c>
      <c r="G210" s="175" t="s">
        <v>147</v>
      </c>
      <c r="H210" s="176">
        <v>3</v>
      </c>
      <c r="I210" s="177"/>
      <c r="J210" s="178">
        <f>ROUND(I210*H210,2)</f>
        <v>0</v>
      </c>
      <c r="K210" s="174" t="s">
        <v>148</v>
      </c>
      <c r="L210" s="179"/>
      <c r="M210" s="180" t="s">
        <v>1</v>
      </c>
      <c r="N210" s="181" t="s">
        <v>34</v>
      </c>
      <c r="O210" s="58"/>
      <c r="P210" s="152">
        <f>O210*H210</f>
        <v>0</v>
      </c>
      <c r="Q210" s="152">
        <v>7.4999999999999997E-3</v>
      </c>
      <c r="R210" s="152">
        <f>Q210*H210</f>
        <v>2.2499999999999999E-2</v>
      </c>
      <c r="S210" s="152">
        <v>0</v>
      </c>
      <c r="T210" s="152">
        <f>S210*H210</f>
        <v>0</v>
      </c>
      <c r="U210" s="153" t="s">
        <v>1</v>
      </c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R210" s="154" t="s">
        <v>239</v>
      </c>
      <c r="AT210" s="154" t="s">
        <v>172</v>
      </c>
      <c r="AU210" s="154" t="s">
        <v>79</v>
      </c>
      <c r="AY210" s="17" t="s">
        <v>141</v>
      </c>
      <c r="BE210" s="155">
        <f>IF(N210="základní",J210,0)</f>
        <v>0</v>
      </c>
      <c r="BF210" s="155">
        <f>IF(N210="snížená",J210,0)</f>
        <v>0</v>
      </c>
      <c r="BG210" s="155">
        <f>IF(N210="zákl. přenesená",J210,0)</f>
        <v>0</v>
      </c>
      <c r="BH210" s="155">
        <f>IF(N210="sníž. přenesená",J210,0)</f>
        <v>0</v>
      </c>
      <c r="BI210" s="155">
        <f>IF(N210="nulová",J210,0)</f>
        <v>0</v>
      </c>
      <c r="BJ210" s="17" t="s">
        <v>77</v>
      </c>
      <c r="BK210" s="155">
        <f>ROUND(I210*H210,2)</f>
        <v>0</v>
      </c>
      <c r="BL210" s="17" t="s">
        <v>227</v>
      </c>
      <c r="BM210" s="154" t="s">
        <v>768</v>
      </c>
    </row>
    <row r="211" spans="1:65" s="2" customFormat="1" ht="24.2" customHeight="1">
      <c r="A211" s="32"/>
      <c r="B211" s="142"/>
      <c r="C211" s="143" t="s">
        <v>369</v>
      </c>
      <c r="D211" s="143" t="s">
        <v>144</v>
      </c>
      <c r="E211" s="144" t="s">
        <v>385</v>
      </c>
      <c r="F211" s="145" t="s">
        <v>386</v>
      </c>
      <c r="G211" s="146" t="s">
        <v>147</v>
      </c>
      <c r="H211" s="147">
        <v>45.49</v>
      </c>
      <c r="I211" s="148"/>
      <c r="J211" s="149">
        <f>ROUND(I211*H211,2)</f>
        <v>0</v>
      </c>
      <c r="K211" s="145" t="s">
        <v>148</v>
      </c>
      <c r="L211" s="33"/>
      <c r="M211" s="150" t="s">
        <v>1</v>
      </c>
      <c r="N211" s="151" t="s">
        <v>34</v>
      </c>
      <c r="O211" s="58"/>
      <c r="P211" s="152">
        <f>O211*H211</f>
        <v>0</v>
      </c>
      <c r="Q211" s="152">
        <v>5.0000000000000002E-5</v>
      </c>
      <c r="R211" s="152">
        <f>Q211*H211</f>
        <v>2.2745E-3</v>
      </c>
      <c r="S211" s="152">
        <v>0</v>
      </c>
      <c r="T211" s="152">
        <f>S211*H211</f>
        <v>0</v>
      </c>
      <c r="U211" s="153" t="s">
        <v>1</v>
      </c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R211" s="154" t="s">
        <v>227</v>
      </c>
      <c r="AT211" s="154" t="s">
        <v>144</v>
      </c>
      <c r="AU211" s="154" t="s">
        <v>79</v>
      </c>
      <c r="AY211" s="17" t="s">
        <v>141</v>
      </c>
      <c r="BE211" s="155">
        <f>IF(N211="základní",J211,0)</f>
        <v>0</v>
      </c>
      <c r="BF211" s="155">
        <f>IF(N211="snížená",J211,0)</f>
        <v>0</v>
      </c>
      <c r="BG211" s="155">
        <f>IF(N211="zákl. přenesená",J211,0)</f>
        <v>0</v>
      </c>
      <c r="BH211" s="155">
        <f>IF(N211="sníž. přenesená",J211,0)</f>
        <v>0</v>
      </c>
      <c r="BI211" s="155">
        <f>IF(N211="nulová",J211,0)</f>
        <v>0</v>
      </c>
      <c r="BJ211" s="17" t="s">
        <v>77</v>
      </c>
      <c r="BK211" s="155">
        <f>ROUND(I211*H211,2)</f>
        <v>0</v>
      </c>
      <c r="BL211" s="17" t="s">
        <v>227</v>
      </c>
      <c r="BM211" s="154" t="s">
        <v>769</v>
      </c>
    </row>
    <row r="212" spans="1:65" s="2" customFormat="1" ht="16.5" customHeight="1">
      <c r="A212" s="32"/>
      <c r="B212" s="142"/>
      <c r="C212" s="143" t="s">
        <v>374</v>
      </c>
      <c r="D212" s="143" t="s">
        <v>144</v>
      </c>
      <c r="E212" s="144" t="s">
        <v>389</v>
      </c>
      <c r="F212" s="145" t="s">
        <v>340</v>
      </c>
      <c r="G212" s="146" t="s">
        <v>181</v>
      </c>
      <c r="H212" s="147">
        <v>1</v>
      </c>
      <c r="I212" s="148"/>
      <c r="J212" s="149">
        <f>ROUND(I212*H212,2)</f>
        <v>0</v>
      </c>
      <c r="K212" s="145" t="s">
        <v>1</v>
      </c>
      <c r="L212" s="33"/>
      <c r="M212" s="150" t="s">
        <v>1</v>
      </c>
      <c r="N212" s="151" t="s">
        <v>34</v>
      </c>
      <c r="O212" s="58"/>
      <c r="P212" s="152">
        <f>O212*H212</f>
        <v>0</v>
      </c>
      <c r="Q212" s="152">
        <v>3.0000000000000001E-5</v>
      </c>
      <c r="R212" s="152">
        <f>Q212*H212</f>
        <v>3.0000000000000001E-5</v>
      </c>
      <c r="S212" s="152">
        <v>0</v>
      </c>
      <c r="T212" s="152">
        <f>S212*H212</f>
        <v>0</v>
      </c>
      <c r="U212" s="153" t="s">
        <v>1</v>
      </c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154" t="s">
        <v>227</v>
      </c>
      <c r="AT212" s="154" t="s">
        <v>144</v>
      </c>
      <c r="AU212" s="154" t="s">
        <v>79</v>
      </c>
      <c r="AY212" s="17" t="s">
        <v>141</v>
      </c>
      <c r="BE212" s="155">
        <f>IF(N212="základní",J212,0)</f>
        <v>0</v>
      </c>
      <c r="BF212" s="155">
        <f>IF(N212="snížená",J212,0)</f>
        <v>0</v>
      </c>
      <c r="BG212" s="155">
        <f>IF(N212="zákl. přenesená",J212,0)</f>
        <v>0</v>
      </c>
      <c r="BH212" s="155">
        <f>IF(N212="sníž. přenesená",J212,0)</f>
        <v>0</v>
      </c>
      <c r="BI212" s="155">
        <f>IF(N212="nulová",J212,0)</f>
        <v>0</v>
      </c>
      <c r="BJ212" s="17" t="s">
        <v>77</v>
      </c>
      <c r="BK212" s="155">
        <f>ROUND(I212*H212,2)</f>
        <v>0</v>
      </c>
      <c r="BL212" s="17" t="s">
        <v>227</v>
      </c>
      <c r="BM212" s="154" t="s">
        <v>770</v>
      </c>
    </row>
    <row r="213" spans="1:65" s="2" customFormat="1" ht="24.2" customHeight="1">
      <c r="A213" s="32"/>
      <c r="B213" s="142"/>
      <c r="C213" s="143" t="s">
        <v>380</v>
      </c>
      <c r="D213" s="143" t="s">
        <v>144</v>
      </c>
      <c r="E213" s="144" t="s">
        <v>392</v>
      </c>
      <c r="F213" s="145" t="s">
        <v>393</v>
      </c>
      <c r="G213" s="146" t="s">
        <v>349</v>
      </c>
      <c r="H213" s="182"/>
      <c r="I213" s="148"/>
      <c r="J213" s="149">
        <f>ROUND(I213*H213,2)</f>
        <v>0</v>
      </c>
      <c r="K213" s="145" t="s">
        <v>148</v>
      </c>
      <c r="L213" s="33"/>
      <c r="M213" s="150" t="s">
        <v>1</v>
      </c>
      <c r="N213" s="151" t="s">
        <v>34</v>
      </c>
      <c r="O213" s="58"/>
      <c r="P213" s="152">
        <f>O213*H213</f>
        <v>0</v>
      </c>
      <c r="Q213" s="152">
        <v>0</v>
      </c>
      <c r="R213" s="152">
        <f>Q213*H213</f>
        <v>0</v>
      </c>
      <c r="S213" s="152">
        <v>0</v>
      </c>
      <c r="T213" s="152">
        <f>S213*H213</f>
        <v>0</v>
      </c>
      <c r="U213" s="153" t="s">
        <v>1</v>
      </c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154" t="s">
        <v>227</v>
      </c>
      <c r="AT213" s="154" t="s">
        <v>144</v>
      </c>
      <c r="AU213" s="154" t="s">
        <v>79</v>
      </c>
      <c r="AY213" s="17" t="s">
        <v>141</v>
      </c>
      <c r="BE213" s="155">
        <f>IF(N213="základní",J213,0)</f>
        <v>0</v>
      </c>
      <c r="BF213" s="155">
        <f>IF(N213="snížená",J213,0)</f>
        <v>0</v>
      </c>
      <c r="BG213" s="155">
        <f>IF(N213="zákl. přenesená",J213,0)</f>
        <v>0</v>
      </c>
      <c r="BH213" s="155">
        <f>IF(N213="sníž. přenesená",J213,0)</f>
        <v>0</v>
      </c>
      <c r="BI213" s="155">
        <f>IF(N213="nulová",J213,0)</f>
        <v>0</v>
      </c>
      <c r="BJ213" s="17" t="s">
        <v>77</v>
      </c>
      <c r="BK213" s="155">
        <f>ROUND(I213*H213,2)</f>
        <v>0</v>
      </c>
      <c r="BL213" s="17" t="s">
        <v>227</v>
      </c>
      <c r="BM213" s="154" t="s">
        <v>771</v>
      </c>
    </row>
    <row r="214" spans="1:65" s="12" customFormat="1" ht="22.9" customHeight="1">
      <c r="B214" s="129"/>
      <c r="D214" s="130" t="s">
        <v>68</v>
      </c>
      <c r="E214" s="140" t="s">
        <v>395</v>
      </c>
      <c r="F214" s="140" t="s">
        <v>396</v>
      </c>
      <c r="I214" s="132"/>
      <c r="J214" s="141">
        <f>BK214</f>
        <v>0</v>
      </c>
      <c r="L214" s="129"/>
      <c r="M214" s="134"/>
      <c r="N214" s="135"/>
      <c r="O214" s="135"/>
      <c r="P214" s="136">
        <f>SUM(P215:P222)</f>
        <v>0</v>
      </c>
      <c r="Q214" s="135"/>
      <c r="R214" s="136">
        <f>SUM(R215:R222)</f>
        <v>2.0159999999999996E-3</v>
      </c>
      <c r="S214" s="135"/>
      <c r="T214" s="136">
        <f>SUM(T215:T222)</f>
        <v>0</v>
      </c>
      <c r="U214" s="137"/>
      <c r="AR214" s="130" t="s">
        <v>79</v>
      </c>
      <c r="AT214" s="138" t="s">
        <v>68</v>
      </c>
      <c r="AU214" s="138" t="s">
        <v>77</v>
      </c>
      <c r="AY214" s="130" t="s">
        <v>141</v>
      </c>
      <c r="BK214" s="139">
        <f>SUM(BK215:BK222)</f>
        <v>0</v>
      </c>
    </row>
    <row r="215" spans="1:65" s="2" customFormat="1" ht="24.2" customHeight="1">
      <c r="A215" s="32"/>
      <c r="B215" s="142"/>
      <c r="C215" s="143" t="s">
        <v>384</v>
      </c>
      <c r="D215" s="143" t="s">
        <v>144</v>
      </c>
      <c r="E215" s="144" t="s">
        <v>398</v>
      </c>
      <c r="F215" s="145" t="s">
        <v>399</v>
      </c>
      <c r="G215" s="146" t="s">
        <v>147</v>
      </c>
      <c r="H215" s="147">
        <v>5.76</v>
      </c>
      <c r="I215" s="148"/>
      <c r="J215" s="149">
        <f>ROUND(I215*H215,2)</f>
        <v>0</v>
      </c>
      <c r="K215" s="145" t="s">
        <v>148</v>
      </c>
      <c r="L215" s="33"/>
      <c r="M215" s="150" t="s">
        <v>1</v>
      </c>
      <c r="N215" s="151" t="s">
        <v>34</v>
      </c>
      <c r="O215" s="58"/>
      <c r="P215" s="152">
        <f>O215*H215</f>
        <v>0</v>
      </c>
      <c r="Q215" s="152">
        <v>6.9999999999999994E-5</v>
      </c>
      <c r="R215" s="152">
        <f>Q215*H215</f>
        <v>4.0319999999999993E-4</v>
      </c>
      <c r="S215" s="152">
        <v>0</v>
      </c>
      <c r="T215" s="152">
        <f>S215*H215</f>
        <v>0</v>
      </c>
      <c r="U215" s="153" t="s">
        <v>1</v>
      </c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R215" s="154" t="s">
        <v>227</v>
      </c>
      <c r="AT215" s="154" t="s">
        <v>144</v>
      </c>
      <c r="AU215" s="154" t="s">
        <v>79</v>
      </c>
      <c r="AY215" s="17" t="s">
        <v>141</v>
      </c>
      <c r="BE215" s="155">
        <f>IF(N215="základní",J215,0)</f>
        <v>0</v>
      </c>
      <c r="BF215" s="155">
        <f>IF(N215="snížená",J215,0)</f>
        <v>0</v>
      </c>
      <c r="BG215" s="155">
        <f>IF(N215="zákl. přenesená",J215,0)</f>
        <v>0</v>
      </c>
      <c r="BH215" s="155">
        <f>IF(N215="sníž. přenesená",J215,0)</f>
        <v>0</v>
      </c>
      <c r="BI215" s="155">
        <f>IF(N215="nulová",J215,0)</f>
        <v>0</v>
      </c>
      <c r="BJ215" s="17" t="s">
        <v>77</v>
      </c>
      <c r="BK215" s="155">
        <f>ROUND(I215*H215,2)</f>
        <v>0</v>
      </c>
      <c r="BL215" s="17" t="s">
        <v>227</v>
      </c>
      <c r="BM215" s="154" t="s">
        <v>772</v>
      </c>
    </row>
    <row r="216" spans="1:65" s="2" customFormat="1" ht="24.2" customHeight="1">
      <c r="A216" s="32"/>
      <c r="B216" s="142"/>
      <c r="C216" s="143" t="s">
        <v>388</v>
      </c>
      <c r="D216" s="143" t="s">
        <v>144</v>
      </c>
      <c r="E216" s="144" t="s">
        <v>402</v>
      </c>
      <c r="F216" s="145" t="s">
        <v>403</v>
      </c>
      <c r="G216" s="146" t="s">
        <v>147</v>
      </c>
      <c r="H216" s="147">
        <v>5.76</v>
      </c>
      <c r="I216" s="148"/>
      <c r="J216" s="149">
        <f>ROUND(I216*H216,2)</f>
        <v>0</v>
      </c>
      <c r="K216" s="145" t="s">
        <v>148</v>
      </c>
      <c r="L216" s="33"/>
      <c r="M216" s="150" t="s">
        <v>1</v>
      </c>
      <c r="N216" s="151" t="s">
        <v>34</v>
      </c>
      <c r="O216" s="58"/>
      <c r="P216" s="152">
        <f>O216*H216</f>
        <v>0</v>
      </c>
      <c r="Q216" s="152">
        <v>2.0000000000000002E-5</v>
      </c>
      <c r="R216" s="152">
        <f>Q216*H216</f>
        <v>1.1520000000000001E-4</v>
      </c>
      <c r="S216" s="152">
        <v>0</v>
      </c>
      <c r="T216" s="152">
        <f>S216*H216</f>
        <v>0</v>
      </c>
      <c r="U216" s="153" t="s">
        <v>1</v>
      </c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R216" s="154" t="s">
        <v>227</v>
      </c>
      <c r="AT216" s="154" t="s">
        <v>144</v>
      </c>
      <c r="AU216" s="154" t="s">
        <v>79</v>
      </c>
      <c r="AY216" s="17" t="s">
        <v>141</v>
      </c>
      <c r="BE216" s="155">
        <f>IF(N216="základní",J216,0)</f>
        <v>0</v>
      </c>
      <c r="BF216" s="155">
        <f>IF(N216="snížená",J216,0)</f>
        <v>0</v>
      </c>
      <c r="BG216" s="155">
        <f>IF(N216="zákl. přenesená",J216,0)</f>
        <v>0</v>
      </c>
      <c r="BH216" s="155">
        <f>IF(N216="sníž. přenesená",J216,0)</f>
        <v>0</v>
      </c>
      <c r="BI216" s="155">
        <f>IF(N216="nulová",J216,0)</f>
        <v>0</v>
      </c>
      <c r="BJ216" s="17" t="s">
        <v>77</v>
      </c>
      <c r="BK216" s="155">
        <f>ROUND(I216*H216,2)</f>
        <v>0</v>
      </c>
      <c r="BL216" s="17" t="s">
        <v>227</v>
      </c>
      <c r="BM216" s="154" t="s">
        <v>773</v>
      </c>
    </row>
    <row r="217" spans="1:65" s="13" customFormat="1">
      <c r="B217" s="156"/>
      <c r="D217" s="157" t="s">
        <v>151</v>
      </c>
      <c r="E217" s="158" t="s">
        <v>1</v>
      </c>
      <c r="F217" s="159" t="s">
        <v>378</v>
      </c>
      <c r="H217" s="158" t="s">
        <v>1</v>
      </c>
      <c r="I217" s="160"/>
      <c r="L217" s="156"/>
      <c r="M217" s="161"/>
      <c r="N217" s="162"/>
      <c r="O217" s="162"/>
      <c r="P217" s="162"/>
      <c r="Q217" s="162"/>
      <c r="R217" s="162"/>
      <c r="S217" s="162"/>
      <c r="T217" s="162"/>
      <c r="U217" s="163"/>
      <c r="AT217" s="158" t="s">
        <v>151</v>
      </c>
      <c r="AU217" s="158" t="s">
        <v>79</v>
      </c>
      <c r="AV217" s="13" t="s">
        <v>77</v>
      </c>
      <c r="AW217" s="13" t="s">
        <v>26</v>
      </c>
      <c r="AX217" s="13" t="s">
        <v>69</v>
      </c>
      <c r="AY217" s="158" t="s">
        <v>141</v>
      </c>
    </row>
    <row r="218" spans="1:65" s="14" customFormat="1">
      <c r="B218" s="164"/>
      <c r="D218" s="157" t="s">
        <v>151</v>
      </c>
      <c r="E218" s="165" t="s">
        <v>1</v>
      </c>
      <c r="F218" s="166" t="s">
        <v>405</v>
      </c>
      <c r="H218" s="167">
        <v>5.76</v>
      </c>
      <c r="I218" s="168"/>
      <c r="L218" s="164"/>
      <c r="M218" s="169"/>
      <c r="N218" s="170"/>
      <c r="O218" s="170"/>
      <c r="P218" s="170"/>
      <c r="Q218" s="170"/>
      <c r="R218" s="170"/>
      <c r="S218" s="170"/>
      <c r="T218" s="170"/>
      <c r="U218" s="171"/>
      <c r="AT218" s="165" t="s">
        <v>151</v>
      </c>
      <c r="AU218" s="165" t="s">
        <v>79</v>
      </c>
      <c r="AV218" s="14" t="s">
        <v>79</v>
      </c>
      <c r="AW218" s="14" t="s">
        <v>26</v>
      </c>
      <c r="AX218" s="14" t="s">
        <v>77</v>
      </c>
      <c r="AY218" s="165" t="s">
        <v>141</v>
      </c>
    </row>
    <row r="219" spans="1:65" s="2" customFormat="1" ht="24.2" customHeight="1">
      <c r="A219" s="32"/>
      <c r="B219" s="142"/>
      <c r="C219" s="143" t="s">
        <v>391</v>
      </c>
      <c r="D219" s="143" t="s">
        <v>144</v>
      </c>
      <c r="E219" s="144" t="s">
        <v>407</v>
      </c>
      <c r="F219" s="145" t="s">
        <v>408</v>
      </c>
      <c r="G219" s="146" t="s">
        <v>147</v>
      </c>
      <c r="H219" s="147">
        <v>5.76</v>
      </c>
      <c r="I219" s="148"/>
      <c r="J219" s="149">
        <f>ROUND(I219*H219,2)</f>
        <v>0</v>
      </c>
      <c r="K219" s="145" t="s">
        <v>148</v>
      </c>
      <c r="L219" s="33"/>
      <c r="M219" s="150" t="s">
        <v>1</v>
      </c>
      <c r="N219" s="151" t="s">
        <v>34</v>
      </c>
      <c r="O219" s="58"/>
      <c r="P219" s="152">
        <f>O219*H219</f>
        <v>0</v>
      </c>
      <c r="Q219" s="152">
        <v>1.3999999999999999E-4</v>
      </c>
      <c r="R219" s="152">
        <f>Q219*H219</f>
        <v>8.0639999999999987E-4</v>
      </c>
      <c r="S219" s="152">
        <v>0</v>
      </c>
      <c r="T219" s="152">
        <f>S219*H219</f>
        <v>0</v>
      </c>
      <c r="U219" s="153" t="s">
        <v>1</v>
      </c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R219" s="154" t="s">
        <v>227</v>
      </c>
      <c r="AT219" s="154" t="s">
        <v>144</v>
      </c>
      <c r="AU219" s="154" t="s">
        <v>79</v>
      </c>
      <c r="AY219" s="17" t="s">
        <v>141</v>
      </c>
      <c r="BE219" s="155">
        <f>IF(N219="základní",J219,0)</f>
        <v>0</v>
      </c>
      <c r="BF219" s="155">
        <f>IF(N219="snížená",J219,0)</f>
        <v>0</v>
      </c>
      <c r="BG219" s="155">
        <f>IF(N219="zákl. přenesená",J219,0)</f>
        <v>0</v>
      </c>
      <c r="BH219" s="155">
        <f>IF(N219="sníž. přenesená",J219,0)</f>
        <v>0</v>
      </c>
      <c r="BI219" s="155">
        <f>IF(N219="nulová",J219,0)</f>
        <v>0</v>
      </c>
      <c r="BJ219" s="17" t="s">
        <v>77</v>
      </c>
      <c r="BK219" s="155">
        <f>ROUND(I219*H219,2)</f>
        <v>0</v>
      </c>
      <c r="BL219" s="17" t="s">
        <v>227</v>
      </c>
      <c r="BM219" s="154" t="s">
        <v>774</v>
      </c>
    </row>
    <row r="220" spans="1:65" s="2" customFormat="1" ht="24.2" customHeight="1">
      <c r="A220" s="32"/>
      <c r="B220" s="142"/>
      <c r="C220" s="143" t="s">
        <v>397</v>
      </c>
      <c r="D220" s="143" t="s">
        <v>144</v>
      </c>
      <c r="E220" s="144" t="s">
        <v>411</v>
      </c>
      <c r="F220" s="145" t="s">
        <v>412</v>
      </c>
      <c r="G220" s="146" t="s">
        <v>147</v>
      </c>
      <c r="H220" s="147">
        <v>5.76</v>
      </c>
      <c r="I220" s="148"/>
      <c r="J220" s="149">
        <f>ROUND(I220*H220,2)</f>
        <v>0</v>
      </c>
      <c r="K220" s="145" t="s">
        <v>148</v>
      </c>
      <c r="L220" s="33"/>
      <c r="M220" s="150" t="s">
        <v>1</v>
      </c>
      <c r="N220" s="151" t="s">
        <v>34</v>
      </c>
      <c r="O220" s="58"/>
      <c r="P220" s="152">
        <f>O220*H220</f>
        <v>0</v>
      </c>
      <c r="Q220" s="152">
        <v>1.2E-4</v>
      </c>
      <c r="R220" s="152">
        <f>Q220*H220</f>
        <v>6.912E-4</v>
      </c>
      <c r="S220" s="152">
        <v>0</v>
      </c>
      <c r="T220" s="152">
        <f>S220*H220</f>
        <v>0</v>
      </c>
      <c r="U220" s="153" t="s">
        <v>1</v>
      </c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R220" s="154" t="s">
        <v>227</v>
      </c>
      <c r="AT220" s="154" t="s">
        <v>144</v>
      </c>
      <c r="AU220" s="154" t="s">
        <v>79</v>
      </c>
      <c r="AY220" s="17" t="s">
        <v>141</v>
      </c>
      <c r="BE220" s="155">
        <f>IF(N220="základní",J220,0)</f>
        <v>0</v>
      </c>
      <c r="BF220" s="155">
        <f>IF(N220="snížená",J220,0)</f>
        <v>0</v>
      </c>
      <c r="BG220" s="155">
        <f>IF(N220="zákl. přenesená",J220,0)</f>
        <v>0</v>
      </c>
      <c r="BH220" s="155">
        <f>IF(N220="sníž. přenesená",J220,0)</f>
        <v>0</v>
      </c>
      <c r="BI220" s="155">
        <f>IF(N220="nulová",J220,0)</f>
        <v>0</v>
      </c>
      <c r="BJ220" s="17" t="s">
        <v>77</v>
      </c>
      <c r="BK220" s="155">
        <f>ROUND(I220*H220,2)</f>
        <v>0</v>
      </c>
      <c r="BL220" s="17" t="s">
        <v>227</v>
      </c>
      <c r="BM220" s="154" t="s">
        <v>775</v>
      </c>
    </row>
    <row r="221" spans="1:65" s="13" customFormat="1">
      <c r="B221" s="156"/>
      <c r="D221" s="157" t="s">
        <v>151</v>
      </c>
      <c r="E221" s="158" t="s">
        <v>1</v>
      </c>
      <c r="F221" s="159" t="s">
        <v>378</v>
      </c>
      <c r="H221" s="158" t="s">
        <v>1</v>
      </c>
      <c r="I221" s="160"/>
      <c r="L221" s="156"/>
      <c r="M221" s="161"/>
      <c r="N221" s="162"/>
      <c r="O221" s="162"/>
      <c r="P221" s="162"/>
      <c r="Q221" s="162"/>
      <c r="R221" s="162"/>
      <c r="S221" s="162"/>
      <c r="T221" s="162"/>
      <c r="U221" s="163"/>
      <c r="AT221" s="158" t="s">
        <v>151</v>
      </c>
      <c r="AU221" s="158" t="s">
        <v>79</v>
      </c>
      <c r="AV221" s="13" t="s">
        <v>77</v>
      </c>
      <c r="AW221" s="13" t="s">
        <v>26</v>
      </c>
      <c r="AX221" s="13" t="s">
        <v>69</v>
      </c>
      <c r="AY221" s="158" t="s">
        <v>141</v>
      </c>
    </row>
    <row r="222" spans="1:65" s="14" customFormat="1">
      <c r="B222" s="164"/>
      <c r="D222" s="157" t="s">
        <v>151</v>
      </c>
      <c r="E222" s="165" t="s">
        <v>1</v>
      </c>
      <c r="F222" s="166" t="s">
        <v>405</v>
      </c>
      <c r="H222" s="167">
        <v>5.76</v>
      </c>
      <c r="I222" s="168"/>
      <c r="L222" s="164"/>
      <c r="M222" s="169"/>
      <c r="N222" s="170"/>
      <c r="O222" s="170"/>
      <c r="P222" s="170"/>
      <c r="Q222" s="170"/>
      <c r="R222" s="170"/>
      <c r="S222" s="170"/>
      <c r="T222" s="170"/>
      <c r="U222" s="171"/>
      <c r="AT222" s="165" t="s">
        <v>151</v>
      </c>
      <c r="AU222" s="165" t="s">
        <v>79</v>
      </c>
      <c r="AV222" s="14" t="s">
        <v>79</v>
      </c>
      <c r="AW222" s="14" t="s">
        <v>26</v>
      </c>
      <c r="AX222" s="14" t="s">
        <v>77</v>
      </c>
      <c r="AY222" s="165" t="s">
        <v>141</v>
      </c>
    </row>
    <row r="223" spans="1:65" s="12" customFormat="1" ht="22.9" customHeight="1">
      <c r="B223" s="129"/>
      <c r="D223" s="130" t="s">
        <v>68</v>
      </c>
      <c r="E223" s="140" t="s">
        <v>414</v>
      </c>
      <c r="F223" s="140" t="s">
        <v>415</v>
      </c>
      <c r="I223" s="132"/>
      <c r="J223" s="141">
        <f>BK223</f>
        <v>0</v>
      </c>
      <c r="L223" s="129"/>
      <c r="M223" s="134"/>
      <c r="N223" s="135"/>
      <c r="O223" s="135"/>
      <c r="P223" s="136">
        <f>SUM(P224:P230)</f>
        <v>0</v>
      </c>
      <c r="Q223" s="135"/>
      <c r="R223" s="136">
        <f>SUM(R224:R230)</f>
        <v>3.74928E-2</v>
      </c>
      <c r="S223" s="135"/>
      <c r="T223" s="136">
        <f>SUM(T224:T230)</f>
        <v>7.9608000000000005E-3</v>
      </c>
      <c r="U223" s="137"/>
      <c r="AR223" s="130" t="s">
        <v>79</v>
      </c>
      <c r="AT223" s="138" t="s">
        <v>68</v>
      </c>
      <c r="AU223" s="138" t="s">
        <v>77</v>
      </c>
      <c r="AY223" s="130" t="s">
        <v>141</v>
      </c>
      <c r="BK223" s="139">
        <f>SUM(BK224:BK230)</f>
        <v>0</v>
      </c>
    </row>
    <row r="224" spans="1:65" s="2" customFormat="1" ht="16.5" customHeight="1">
      <c r="A224" s="32"/>
      <c r="B224" s="142"/>
      <c r="C224" s="143" t="s">
        <v>401</v>
      </c>
      <c r="D224" s="143" t="s">
        <v>144</v>
      </c>
      <c r="E224" s="144" t="s">
        <v>417</v>
      </c>
      <c r="F224" s="145" t="s">
        <v>418</v>
      </c>
      <c r="G224" s="146" t="s">
        <v>147</v>
      </c>
      <c r="H224" s="147">
        <v>25.68</v>
      </c>
      <c r="I224" s="148"/>
      <c r="J224" s="149">
        <f>ROUND(I224*H224,2)</f>
        <v>0</v>
      </c>
      <c r="K224" s="145" t="s">
        <v>148</v>
      </c>
      <c r="L224" s="33"/>
      <c r="M224" s="150" t="s">
        <v>1</v>
      </c>
      <c r="N224" s="151" t="s">
        <v>34</v>
      </c>
      <c r="O224" s="58"/>
      <c r="P224" s="152">
        <f>O224*H224</f>
        <v>0</v>
      </c>
      <c r="Q224" s="152">
        <v>1E-3</v>
      </c>
      <c r="R224" s="152">
        <f>Q224*H224</f>
        <v>2.5680000000000001E-2</v>
      </c>
      <c r="S224" s="152">
        <v>3.1E-4</v>
      </c>
      <c r="T224" s="152">
        <f>S224*H224</f>
        <v>7.9608000000000005E-3</v>
      </c>
      <c r="U224" s="153" t="s">
        <v>1</v>
      </c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R224" s="154" t="s">
        <v>227</v>
      </c>
      <c r="AT224" s="154" t="s">
        <v>144</v>
      </c>
      <c r="AU224" s="154" t="s">
        <v>79</v>
      </c>
      <c r="AY224" s="17" t="s">
        <v>141</v>
      </c>
      <c r="BE224" s="155">
        <f>IF(N224="základní",J224,0)</f>
        <v>0</v>
      </c>
      <c r="BF224" s="155">
        <f>IF(N224="snížená",J224,0)</f>
        <v>0</v>
      </c>
      <c r="BG224" s="155">
        <f>IF(N224="zákl. přenesená",J224,0)</f>
        <v>0</v>
      </c>
      <c r="BH224" s="155">
        <f>IF(N224="sníž. přenesená",J224,0)</f>
        <v>0</v>
      </c>
      <c r="BI224" s="155">
        <f>IF(N224="nulová",J224,0)</f>
        <v>0</v>
      </c>
      <c r="BJ224" s="17" t="s">
        <v>77</v>
      </c>
      <c r="BK224" s="155">
        <f>ROUND(I224*H224,2)</f>
        <v>0</v>
      </c>
      <c r="BL224" s="17" t="s">
        <v>227</v>
      </c>
      <c r="BM224" s="154" t="s">
        <v>776</v>
      </c>
    </row>
    <row r="225" spans="1:65" s="14" customFormat="1">
      <c r="B225" s="164"/>
      <c r="D225" s="157" t="s">
        <v>151</v>
      </c>
      <c r="E225" s="165" t="s">
        <v>1</v>
      </c>
      <c r="F225" s="166" t="s">
        <v>777</v>
      </c>
      <c r="H225" s="167">
        <v>25.68</v>
      </c>
      <c r="I225" s="168"/>
      <c r="L225" s="164"/>
      <c r="M225" s="169"/>
      <c r="N225" s="170"/>
      <c r="O225" s="170"/>
      <c r="P225" s="170"/>
      <c r="Q225" s="170"/>
      <c r="R225" s="170"/>
      <c r="S225" s="170"/>
      <c r="T225" s="170"/>
      <c r="U225" s="171"/>
      <c r="AT225" s="165" t="s">
        <v>151</v>
      </c>
      <c r="AU225" s="165" t="s">
        <v>79</v>
      </c>
      <c r="AV225" s="14" t="s">
        <v>79</v>
      </c>
      <c r="AW225" s="14" t="s">
        <v>26</v>
      </c>
      <c r="AX225" s="14" t="s">
        <v>77</v>
      </c>
      <c r="AY225" s="165" t="s">
        <v>141</v>
      </c>
    </row>
    <row r="226" spans="1:65" s="2" customFormat="1" ht="24.2" customHeight="1">
      <c r="A226" s="32"/>
      <c r="B226" s="142"/>
      <c r="C226" s="143" t="s">
        <v>406</v>
      </c>
      <c r="D226" s="143" t="s">
        <v>144</v>
      </c>
      <c r="E226" s="144" t="s">
        <v>422</v>
      </c>
      <c r="F226" s="145" t="s">
        <v>423</v>
      </c>
      <c r="G226" s="146" t="s">
        <v>147</v>
      </c>
      <c r="H226" s="147">
        <v>25.68</v>
      </c>
      <c r="I226" s="148"/>
      <c r="J226" s="149">
        <f>ROUND(I226*H226,2)</f>
        <v>0</v>
      </c>
      <c r="K226" s="145" t="s">
        <v>148</v>
      </c>
      <c r="L226" s="33"/>
      <c r="M226" s="150" t="s">
        <v>1</v>
      </c>
      <c r="N226" s="151" t="s">
        <v>34</v>
      </c>
      <c r="O226" s="58"/>
      <c r="P226" s="152">
        <f>O226*H226</f>
        <v>0</v>
      </c>
      <c r="Q226" s="152">
        <v>0</v>
      </c>
      <c r="R226" s="152">
        <f>Q226*H226</f>
        <v>0</v>
      </c>
      <c r="S226" s="152">
        <v>0</v>
      </c>
      <c r="T226" s="152">
        <f>S226*H226</f>
        <v>0</v>
      </c>
      <c r="U226" s="153" t="s">
        <v>1</v>
      </c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R226" s="154" t="s">
        <v>227</v>
      </c>
      <c r="AT226" s="154" t="s">
        <v>144</v>
      </c>
      <c r="AU226" s="154" t="s">
        <v>79</v>
      </c>
      <c r="AY226" s="17" t="s">
        <v>141</v>
      </c>
      <c r="BE226" s="155">
        <f>IF(N226="základní",J226,0)</f>
        <v>0</v>
      </c>
      <c r="BF226" s="155">
        <f>IF(N226="snížená",J226,0)</f>
        <v>0</v>
      </c>
      <c r="BG226" s="155">
        <f>IF(N226="zákl. přenesená",J226,0)</f>
        <v>0</v>
      </c>
      <c r="BH226" s="155">
        <f>IF(N226="sníž. přenesená",J226,0)</f>
        <v>0</v>
      </c>
      <c r="BI226" s="155">
        <f>IF(N226="nulová",J226,0)</f>
        <v>0</v>
      </c>
      <c r="BJ226" s="17" t="s">
        <v>77</v>
      </c>
      <c r="BK226" s="155">
        <f>ROUND(I226*H226,2)</f>
        <v>0</v>
      </c>
      <c r="BL226" s="17" t="s">
        <v>227</v>
      </c>
      <c r="BM226" s="154" t="s">
        <v>778</v>
      </c>
    </row>
    <row r="227" spans="1:65" s="2" customFormat="1" ht="24.2" customHeight="1">
      <c r="A227" s="32"/>
      <c r="B227" s="142"/>
      <c r="C227" s="143" t="s">
        <v>410</v>
      </c>
      <c r="D227" s="143" t="s">
        <v>144</v>
      </c>
      <c r="E227" s="144" t="s">
        <v>426</v>
      </c>
      <c r="F227" s="145" t="s">
        <v>427</v>
      </c>
      <c r="G227" s="146" t="s">
        <v>147</v>
      </c>
      <c r="H227" s="147">
        <v>25.68</v>
      </c>
      <c r="I227" s="148"/>
      <c r="J227" s="149">
        <f>ROUND(I227*H227,2)</f>
        <v>0</v>
      </c>
      <c r="K227" s="145" t="s">
        <v>148</v>
      </c>
      <c r="L227" s="33"/>
      <c r="M227" s="150" t="s">
        <v>1</v>
      </c>
      <c r="N227" s="151" t="s">
        <v>34</v>
      </c>
      <c r="O227" s="58"/>
      <c r="P227" s="152">
        <f>O227*H227</f>
        <v>0</v>
      </c>
      <c r="Q227" s="152">
        <v>2.0000000000000001E-4</v>
      </c>
      <c r="R227" s="152">
        <f>Q227*H227</f>
        <v>5.1359999999999999E-3</v>
      </c>
      <c r="S227" s="152">
        <v>0</v>
      </c>
      <c r="T227" s="152">
        <f>S227*H227</f>
        <v>0</v>
      </c>
      <c r="U227" s="153" t="s">
        <v>1</v>
      </c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R227" s="154" t="s">
        <v>227</v>
      </c>
      <c r="AT227" s="154" t="s">
        <v>144</v>
      </c>
      <c r="AU227" s="154" t="s">
        <v>79</v>
      </c>
      <c r="AY227" s="17" t="s">
        <v>141</v>
      </c>
      <c r="BE227" s="155">
        <f>IF(N227="základní",J227,0)</f>
        <v>0</v>
      </c>
      <c r="BF227" s="155">
        <f>IF(N227="snížená",J227,0)</f>
        <v>0</v>
      </c>
      <c r="BG227" s="155">
        <f>IF(N227="zákl. přenesená",J227,0)</f>
        <v>0</v>
      </c>
      <c r="BH227" s="155">
        <f>IF(N227="sníž. přenesená",J227,0)</f>
        <v>0</v>
      </c>
      <c r="BI227" s="155">
        <f>IF(N227="nulová",J227,0)</f>
        <v>0</v>
      </c>
      <c r="BJ227" s="17" t="s">
        <v>77</v>
      </c>
      <c r="BK227" s="155">
        <f>ROUND(I227*H227,2)</f>
        <v>0</v>
      </c>
      <c r="BL227" s="17" t="s">
        <v>227</v>
      </c>
      <c r="BM227" s="154" t="s">
        <v>779</v>
      </c>
    </row>
    <row r="228" spans="1:65" s="13" customFormat="1">
      <c r="B228" s="156"/>
      <c r="D228" s="157" t="s">
        <v>151</v>
      </c>
      <c r="E228" s="158" t="s">
        <v>1</v>
      </c>
      <c r="F228" s="159" t="s">
        <v>429</v>
      </c>
      <c r="H228" s="158" t="s">
        <v>1</v>
      </c>
      <c r="I228" s="160"/>
      <c r="L228" s="156"/>
      <c r="M228" s="161"/>
      <c r="N228" s="162"/>
      <c r="O228" s="162"/>
      <c r="P228" s="162"/>
      <c r="Q228" s="162"/>
      <c r="R228" s="162"/>
      <c r="S228" s="162"/>
      <c r="T228" s="162"/>
      <c r="U228" s="163"/>
      <c r="AT228" s="158" t="s">
        <v>151</v>
      </c>
      <c r="AU228" s="158" t="s">
        <v>79</v>
      </c>
      <c r="AV228" s="13" t="s">
        <v>77</v>
      </c>
      <c r="AW228" s="13" t="s">
        <v>26</v>
      </c>
      <c r="AX228" s="13" t="s">
        <v>69</v>
      </c>
      <c r="AY228" s="158" t="s">
        <v>141</v>
      </c>
    </row>
    <row r="229" spans="1:65" s="14" customFormat="1">
      <c r="B229" s="164"/>
      <c r="D229" s="157" t="s">
        <v>151</v>
      </c>
      <c r="E229" s="165" t="s">
        <v>1</v>
      </c>
      <c r="F229" s="166" t="s">
        <v>777</v>
      </c>
      <c r="H229" s="167">
        <v>25.68</v>
      </c>
      <c r="I229" s="168"/>
      <c r="L229" s="164"/>
      <c r="M229" s="169"/>
      <c r="N229" s="170"/>
      <c r="O229" s="170"/>
      <c r="P229" s="170"/>
      <c r="Q229" s="170"/>
      <c r="R229" s="170"/>
      <c r="S229" s="170"/>
      <c r="T229" s="170"/>
      <c r="U229" s="171"/>
      <c r="AT229" s="165" t="s">
        <v>151</v>
      </c>
      <c r="AU229" s="165" t="s">
        <v>79</v>
      </c>
      <c r="AV229" s="14" t="s">
        <v>79</v>
      </c>
      <c r="AW229" s="14" t="s">
        <v>26</v>
      </c>
      <c r="AX229" s="14" t="s">
        <v>77</v>
      </c>
      <c r="AY229" s="165" t="s">
        <v>141</v>
      </c>
    </row>
    <row r="230" spans="1:65" s="2" customFormat="1" ht="33" customHeight="1">
      <c r="A230" s="32"/>
      <c r="B230" s="142"/>
      <c r="C230" s="143" t="s">
        <v>416</v>
      </c>
      <c r="D230" s="143" t="s">
        <v>144</v>
      </c>
      <c r="E230" s="144" t="s">
        <v>431</v>
      </c>
      <c r="F230" s="145" t="s">
        <v>432</v>
      </c>
      <c r="G230" s="146" t="s">
        <v>147</v>
      </c>
      <c r="H230" s="147">
        <v>25.68</v>
      </c>
      <c r="I230" s="148"/>
      <c r="J230" s="149">
        <f>ROUND(I230*H230,2)</f>
        <v>0</v>
      </c>
      <c r="K230" s="145" t="s">
        <v>148</v>
      </c>
      <c r="L230" s="33"/>
      <c r="M230" s="183" t="s">
        <v>1</v>
      </c>
      <c r="N230" s="184" t="s">
        <v>34</v>
      </c>
      <c r="O230" s="185"/>
      <c r="P230" s="186">
        <f>O230*H230</f>
        <v>0</v>
      </c>
      <c r="Q230" s="186">
        <v>2.5999999999999998E-4</v>
      </c>
      <c r="R230" s="186">
        <f>Q230*H230</f>
        <v>6.6767999999999992E-3</v>
      </c>
      <c r="S230" s="186">
        <v>0</v>
      </c>
      <c r="T230" s="186">
        <f>S230*H230</f>
        <v>0</v>
      </c>
      <c r="U230" s="187" t="s">
        <v>1</v>
      </c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R230" s="154" t="s">
        <v>227</v>
      </c>
      <c r="AT230" s="154" t="s">
        <v>144</v>
      </c>
      <c r="AU230" s="154" t="s">
        <v>79</v>
      </c>
      <c r="AY230" s="17" t="s">
        <v>141</v>
      </c>
      <c r="BE230" s="155">
        <f>IF(N230="základní",J230,0)</f>
        <v>0</v>
      </c>
      <c r="BF230" s="155">
        <f>IF(N230="snížená",J230,0)</f>
        <v>0</v>
      </c>
      <c r="BG230" s="155">
        <f>IF(N230="zákl. přenesená",J230,0)</f>
        <v>0</v>
      </c>
      <c r="BH230" s="155">
        <f>IF(N230="sníž. přenesená",J230,0)</f>
        <v>0</v>
      </c>
      <c r="BI230" s="155">
        <f>IF(N230="nulová",J230,0)</f>
        <v>0</v>
      </c>
      <c r="BJ230" s="17" t="s">
        <v>77</v>
      </c>
      <c r="BK230" s="155">
        <f>ROUND(I230*H230,2)</f>
        <v>0</v>
      </c>
      <c r="BL230" s="17" t="s">
        <v>227</v>
      </c>
      <c r="BM230" s="154" t="s">
        <v>780</v>
      </c>
    </row>
    <row r="231" spans="1:65" s="2" customFormat="1" ht="6.95" customHeight="1">
      <c r="A231" s="32"/>
      <c r="B231" s="47"/>
      <c r="C231" s="48"/>
      <c r="D231" s="48"/>
      <c r="E231" s="48"/>
      <c r="F231" s="48"/>
      <c r="G231" s="48"/>
      <c r="H231" s="48"/>
      <c r="I231" s="48"/>
      <c r="J231" s="48"/>
      <c r="K231" s="48"/>
      <c r="L231" s="33"/>
      <c r="M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</row>
  </sheetData>
  <autoFilter ref="C131:K230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76" fitToHeight="100" orientation="portrait" r:id="rId1"/>
  <headerFooter>
    <oddFooter>&amp;CStrana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31"/>
  <sheetViews>
    <sheetView showGridLines="0" workbookViewId="0">
      <selection activeCell="F128" sqref="F128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1" width="14.16406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0" t="s">
        <v>5</v>
      </c>
      <c r="M2" s="231"/>
      <c r="N2" s="231"/>
      <c r="O2" s="231"/>
      <c r="P2" s="231"/>
      <c r="Q2" s="231"/>
      <c r="R2" s="231"/>
      <c r="S2" s="231"/>
      <c r="T2" s="231"/>
      <c r="U2" s="231"/>
      <c r="V2" s="231"/>
      <c r="AT2" s="17" t="s">
        <v>97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79</v>
      </c>
    </row>
    <row r="4" spans="1:46" s="1" customFormat="1" ht="24.95" customHeight="1">
      <c r="B4" s="20"/>
      <c r="D4" s="21" t="s">
        <v>101</v>
      </c>
      <c r="L4" s="20"/>
      <c r="M4" s="93" t="s">
        <v>9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948</v>
      </c>
      <c r="L6" s="20"/>
    </row>
    <row r="7" spans="1:46" s="1" customFormat="1" ht="16.5" customHeight="1">
      <c r="B7" s="20"/>
      <c r="E7" s="245" t="str">
        <f>'Rekapitulace stavby'!K6</f>
        <v>GJN - oprava výměnou - žákovské soc.zařízení</v>
      </c>
      <c r="F7" s="246"/>
      <c r="G7" s="246"/>
      <c r="H7" s="246"/>
      <c r="L7" s="20"/>
    </row>
    <row r="8" spans="1:46" s="2" customFormat="1" ht="12" customHeight="1">
      <c r="A8" s="32"/>
      <c r="B8" s="33"/>
      <c r="C8" s="32"/>
      <c r="D8" s="27" t="s">
        <v>102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24" t="s">
        <v>781</v>
      </c>
      <c r="F9" s="244"/>
      <c r="G9" s="244"/>
      <c r="H9" s="244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15</v>
      </c>
      <c r="E11" s="32"/>
      <c r="F11" s="25" t="s">
        <v>1</v>
      </c>
      <c r="G11" s="32"/>
      <c r="H11" s="32"/>
      <c r="I11" s="27" t="s">
        <v>16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17</v>
      </c>
      <c r="E12" s="32"/>
      <c r="F12" s="25" t="s">
        <v>18</v>
      </c>
      <c r="G12" s="32"/>
      <c r="H12" s="32"/>
      <c r="I12" s="27" t="s">
        <v>19</v>
      </c>
      <c r="J12" s="197" t="str">
        <f>'Rekapitulace stavby'!AN8</f>
        <v>Vyplň údaj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201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20</v>
      </c>
      <c r="E14" s="32"/>
      <c r="F14" s="201" t="str">
        <f>'Rekapitulace stavby'!K10</f>
        <v>Gymnázium Jana Nerudy, škola hl. m. Prahy, Hellichova 3, 118 00 Praha 1</v>
      </c>
      <c r="G14" s="32"/>
      <c r="H14" s="32"/>
      <c r="I14" s="27" t="s">
        <v>21</v>
      </c>
      <c r="J14" s="25" t="str">
        <f>IF('Rekapitulace stavby'!AN10="","",'Rekapitulace stavby'!AN10)</f>
        <v>708 72 767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tr">
        <f>IF('Rekapitulace stavby'!E11="","",'Rekapitulace stavby'!E11)</f>
        <v xml:space="preserve"> </v>
      </c>
      <c r="F15" s="32"/>
      <c r="G15" s="32"/>
      <c r="H15" s="32"/>
      <c r="I15" s="27" t="s">
        <v>22</v>
      </c>
      <c r="J15" s="25" t="str">
        <f>IF('Rekapitulace stavby'!AN11="","",'Rekapitulace stavby'!AN11)</f>
        <v/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23</v>
      </c>
      <c r="E17" s="32"/>
      <c r="F17" s="32"/>
      <c r="G17" s="32"/>
      <c r="H17" s="32"/>
      <c r="I17" s="27" t="s">
        <v>21</v>
      </c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47" t="str">
        <f>'Rekapitulace stavby'!E14</f>
        <v>Vyplň údaj</v>
      </c>
      <c r="F18" s="239"/>
      <c r="G18" s="239"/>
      <c r="H18" s="239"/>
      <c r="I18" s="27" t="s">
        <v>22</v>
      </c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25</v>
      </c>
      <c r="E20" s="32"/>
      <c r="F20" s="32"/>
      <c r="G20" s="32"/>
      <c r="H20" s="32"/>
      <c r="I20" s="27" t="s">
        <v>21</v>
      </c>
      <c r="J20" s="25" t="str">
        <f>IF('Rekapitulace stavby'!AN16="","",'Rekapitulace stavby'!AN16)</f>
        <v/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tr">
        <f>IF('Rekapitulace stavby'!E17="","",'Rekapitulace stavby'!E17)</f>
        <v xml:space="preserve"> </v>
      </c>
      <c r="F21" s="32"/>
      <c r="G21" s="32"/>
      <c r="H21" s="32"/>
      <c r="I21" s="27" t="s">
        <v>22</v>
      </c>
      <c r="J21" s="25" t="str">
        <f>IF('Rekapitulace stavby'!AN17="","",'Rekapitulace stavby'!AN17)</f>
        <v/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27</v>
      </c>
      <c r="E23" s="32"/>
      <c r="F23" s="32"/>
      <c r="G23" s="32"/>
      <c r="H23" s="32"/>
      <c r="I23" s="27" t="s">
        <v>21</v>
      </c>
      <c r="J23" s="25" t="str">
        <f>IF('Rekapitulace stavby'!AN19="","",'Rekapitulace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IF('Rekapitulace stavby'!E20="","",'Rekapitulace stavby'!E20)</f>
        <v xml:space="preserve"> </v>
      </c>
      <c r="F24" s="32"/>
      <c r="G24" s="32"/>
      <c r="H24" s="32"/>
      <c r="I24" s="27" t="s">
        <v>22</v>
      </c>
      <c r="J24" s="25" t="str">
        <f>IF('Rekapitulace stavby'!AN20="","",'Rekapitulace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28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4"/>
      <c r="B27" s="95"/>
      <c r="C27" s="94"/>
      <c r="D27" s="94"/>
      <c r="E27" s="243" t="s">
        <v>1</v>
      </c>
      <c r="F27" s="243"/>
      <c r="G27" s="243"/>
      <c r="H27" s="243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97" t="s">
        <v>29</v>
      </c>
      <c r="E30" s="32"/>
      <c r="F30" s="32"/>
      <c r="G30" s="32"/>
      <c r="H30" s="32"/>
      <c r="I30" s="32"/>
      <c r="J30" s="71">
        <f>ROUND(J132,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31</v>
      </c>
      <c r="G32" s="32"/>
      <c r="H32" s="32"/>
      <c r="I32" s="36" t="s">
        <v>30</v>
      </c>
      <c r="J32" s="36" t="s">
        <v>32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98" t="s">
        <v>33</v>
      </c>
      <c r="E33" s="27" t="s">
        <v>34</v>
      </c>
      <c r="F33" s="99">
        <f>ROUND((SUM(BE132:BE230)),  2)</f>
        <v>0</v>
      </c>
      <c r="G33" s="32"/>
      <c r="H33" s="32"/>
      <c r="I33" s="100">
        <v>0.21</v>
      </c>
      <c r="J33" s="99">
        <f>ROUND(((SUM(BE132:BE230))*I33),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35</v>
      </c>
      <c r="F34" s="99">
        <f>ROUND((SUM(BF132:BF230)),  2)</f>
        <v>0</v>
      </c>
      <c r="G34" s="32"/>
      <c r="H34" s="32"/>
      <c r="I34" s="100">
        <v>0.15</v>
      </c>
      <c r="J34" s="99">
        <f>ROUND(((SUM(BF132:BF230))*I34),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36</v>
      </c>
      <c r="F35" s="99">
        <f>ROUND((SUM(BG132:BG230)),  2)</f>
        <v>0</v>
      </c>
      <c r="G35" s="32"/>
      <c r="H35" s="32"/>
      <c r="I35" s="100">
        <v>0.21</v>
      </c>
      <c r="J35" s="99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37</v>
      </c>
      <c r="F36" s="99">
        <f>ROUND((SUM(BH132:BH230)),  2)</f>
        <v>0</v>
      </c>
      <c r="G36" s="32"/>
      <c r="H36" s="32"/>
      <c r="I36" s="100">
        <v>0.15</v>
      </c>
      <c r="J36" s="99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38</v>
      </c>
      <c r="F37" s="99">
        <f>ROUND((SUM(BI132:BI230)),  2)</f>
        <v>0</v>
      </c>
      <c r="G37" s="32"/>
      <c r="H37" s="32"/>
      <c r="I37" s="100">
        <v>0</v>
      </c>
      <c r="J37" s="99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1"/>
      <c r="D39" s="102" t="s">
        <v>39</v>
      </c>
      <c r="E39" s="60"/>
      <c r="F39" s="60"/>
      <c r="G39" s="103" t="s">
        <v>40</v>
      </c>
      <c r="H39" s="104" t="s">
        <v>41</v>
      </c>
      <c r="I39" s="60"/>
      <c r="J39" s="105">
        <f>SUM(J30:J37)</f>
        <v>0</v>
      </c>
      <c r="K39" s="106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2"/>
      <c r="D50" s="43" t="s">
        <v>42</v>
      </c>
      <c r="E50" s="44"/>
      <c r="F50" s="44"/>
      <c r="G50" s="43" t="s">
        <v>43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2"/>
      <c r="B61" s="33"/>
      <c r="C61" s="32"/>
      <c r="D61" s="45" t="s">
        <v>44</v>
      </c>
      <c r="E61" s="35"/>
      <c r="F61" s="107" t="s">
        <v>45</v>
      </c>
      <c r="G61" s="45" t="s">
        <v>44</v>
      </c>
      <c r="H61" s="35"/>
      <c r="I61" s="35"/>
      <c r="J61" s="108" t="s">
        <v>45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2"/>
      <c r="B65" s="33"/>
      <c r="C65" s="32"/>
      <c r="D65" s="43" t="s">
        <v>46</v>
      </c>
      <c r="E65" s="46"/>
      <c r="F65" s="46"/>
      <c r="G65" s="43" t="s">
        <v>47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2"/>
      <c r="B76" s="33"/>
      <c r="C76" s="32"/>
      <c r="D76" s="45" t="s">
        <v>44</v>
      </c>
      <c r="E76" s="35"/>
      <c r="F76" s="107" t="s">
        <v>45</v>
      </c>
      <c r="G76" s="45" t="s">
        <v>44</v>
      </c>
      <c r="H76" s="35"/>
      <c r="I76" s="35"/>
      <c r="J76" s="108" t="s">
        <v>45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104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948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45" t="str">
        <f>E7</f>
        <v>GJN - oprava výměnou - žákovské soc.zařízení</v>
      </c>
      <c r="F85" s="246"/>
      <c r="G85" s="246"/>
      <c r="H85" s="246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102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24" t="str">
        <f>E9</f>
        <v>07 - SZ 305</v>
      </c>
      <c r="F87" s="244"/>
      <c r="G87" s="244"/>
      <c r="H87" s="244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17</v>
      </c>
      <c r="D89" s="32"/>
      <c r="E89" s="32"/>
      <c r="F89" s="25" t="str">
        <f>F12</f>
        <v xml:space="preserve"> </v>
      </c>
      <c r="G89" s="32"/>
      <c r="H89" s="32"/>
      <c r="I89" s="27" t="s">
        <v>19</v>
      </c>
      <c r="J89" s="55" t="str">
        <f>IF(J12="","",J12)</f>
        <v>Vyplň údaj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20</v>
      </c>
      <c r="D91" s="32"/>
      <c r="E91" s="32"/>
      <c r="F91" s="203" t="str">
        <f>F14</f>
        <v>Gymnázium Jana Nerudy, škola hl. m. Prahy, Hellichova 3, 118 00 Praha 1</v>
      </c>
      <c r="G91" s="32"/>
      <c r="H91" s="32"/>
      <c r="I91" s="27" t="s">
        <v>25</v>
      </c>
      <c r="J91" s="30" t="str">
        <f>E21</f>
        <v xml:space="preserve"> 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23</v>
      </c>
      <c r="D92" s="32"/>
      <c r="E92" s="32"/>
      <c r="F92" s="25" t="str">
        <f>IF(E18="","",E18)</f>
        <v>Vyplň údaj</v>
      </c>
      <c r="G92" s="32"/>
      <c r="H92" s="32"/>
      <c r="I92" s="27" t="s">
        <v>27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09" t="s">
        <v>105</v>
      </c>
      <c r="D94" s="101"/>
      <c r="E94" s="101"/>
      <c r="F94" s="101"/>
      <c r="G94" s="101"/>
      <c r="H94" s="101"/>
      <c r="I94" s="101"/>
      <c r="J94" s="110" t="s">
        <v>106</v>
      </c>
      <c r="K94" s="101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11" t="s">
        <v>107</v>
      </c>
      <c r="D96" s="32"/>
      <c r="E96" s="32"/>
      <c r="F96" s="32"/>
      <c r="G96" s="32"/>
      <c r="H96" s="32"/>
      <c r="I96" s="32"/>
      <c r="J96" s="71">
        <f>J132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108</v>
      </c>
    </row>
    <row r="97" spans="2:12" s="9" customFormat="1" ht="24.95" customHeight="1">
      <c r="B97" s="112"/>
      <c r="D97" s="113" t="s">
        <v>109</v>
      </c>
      <c r="E97" s="114"/>
      <c r="F97" s="114"/>
      <c r="G97" s="114"/>
      <c r="H97" s="114"/>
      <c r="I97" s="114"/>
      <c r="J97" s="115">
        <f>J133</f>
        <v>0</v>
      </c>
      <c r="L97" s="112"/>
    </row>
    <row r="98" spans="2:12" s="10" customFormat="1" ht="19.899999999999999" customHeight="1">
      <c r="B98" s="116"/>
      <c r="D98" s="117" t="s">
        <v>110</v>
      </c>
      <c r="E98" s="118"/>
      <c r="F98" s="118"/>
      <c r="G98" s="118"/>
      <c r="H98" s="118"/>
      <c r="I98" s="118"/>
      <c r="J98" s="119">
        <f>J134</f>
        <v>0</v>
      </c>
      <c r="L98" s="116"/>
    </row>
    <row r="99" spans="2:12" s="10" customFormat="1" ht="19.899999999999999" customHeight="1">
      <c r="B99" s="116"/>
      <c r="D99" s="117" t="s">
        <v>111</v>
      </c>
      <c r="E99" s="118"/>
      <c r="F99" s="118"/>
      <c r="G99" s="118"/>
      <c r="H99" s="118"/>
      <c r="I99" s="118"/>
      <c r="J99" s="119">
        <f>J137</f>
        <v>0</v>
      </c>
      <c r="L99" s="116"/>
    </row>
    <row r="100" spans="2:12" s="10" customFormat="1" ht="19.899999999999999" customHeight="1">
      <c r="B100" s="116"/>
      <c r="D100" s="117" t="s">
        <v>112</v>
      </c>
      <c r="E100" s="118"/>
      <c r="F100" s="118"/>
      <c r="G100" s="118"/>
      <c r="H100" s="118"/>
      <c r="I100" s="118"/>
      <c r="J100" s="119">
        <f>J148</f>
        <v>0</v>
      </c>
      <c r="L100" s="116"/>
    </row>
    <row r="101" spans="2:12" s="10" customFormat="1" ht="19.899999999999999" customHeight="1">
      <c r="B101" s="116"/>
      <c r="D101" s="117" t="s">
        <v>113</v>
      </c>
      <c r="E101" s="118"/>
      <c r="F101" s="118"/>
      <c r="G101" s="118"/>
      <c r="H101" s="118"/>
      <c r="I101" s="118"/>
      <c r="J101" s="119">
        <f>J154</f>
        <v>0</v>
      </c>
      <c r="L101" s="116"/>
    </row>
    <row r="102" spans="2:12" s="10" customFormat="1" ht="19.899999999999999" customHeight="1">
      <c r="B102" s="116"/>
      <c r="D102" s="117" t="s">
        <v>114</v>
      </c>
      <c r="E102" s="118"/>
      <c r="F102" s="118"/>
      <c r="G102" s="118"/>
      <c r="H102" s="118"/>
      <c r="I102" s="118"/>
      <c r="J102" s="119">
        <f>J161</f>
        <v>0</v>
      </c>
      <c r="L102" s="116"/>
    </row>
    <row r="103" spans="2:12" s="9" customFormat="1" ht="24.95" customHeight="1">
      <c r="B103" s="112"/>
      <c r="D103" s="113" t="s">
        <v>115</v>
      </c>
      <c r="E103" s="114"/>
      <c r="F103" s="114"/>
      <c r="G103" s="114"/>
      <c r="H103" s="114"/>
      <c r="I103" s="114"/>
      <c r="J103" s="115">
        <f>J163</f>
        <v>0</v>
      </c>
      <c r="L103" s="112"/>
    </row>
    <row r="104" spans="2:12" s="10" customFormat="1" ht="19.899999999999999" customHeight="1">
      <c r="B104" s="116"/>
      <c r="D104" s="117" t="s">
        <v>116</v>
      </c>
      <c r="E104" s="118"/>
      <c r="F104" s="118"/>
      <c r="G104" s="118"/>
      <c r="H104" s="118"/>
      <c r="I104" s="118"/>
      <c r="J104" s="119">
        <f>J164</f>
        <v>0</v>
      </c>
      <c r="L104" s="116"/>
    </row>
    <row r="105" spans="2:12" s="10" customFormat="1" ht="19.899999999999999" customHeight="1">
      <c r="B105" s="116"/>
      <c r="D105" s="117" t="s">
        <v>117</v>
      </c>
      <c r="E105" s="118"/>
      <c r="F105" s="118"/>
      <c r="G105" s="118"/>
      <c r="H105" s="118"/>
      <c r="I105" s="118"/>
      <c r="J105" s="119">
        <f>J166</f>
        <v>0</v>
      </c>
      <c r="L105" s="116"/>
    </row>
    <row r="106" spans="2:12" s="10" customFormat="1" ht="19.899999999999999" customHeight="1">
      <c r="B106" s="116"/>
      <c r="D106" s="117" t="s">
        <v>118</v>
      </c>
      <c r="E106" s="118"/>
      <c r="F106" s="118"/>
      <c r="G106" s="118"/>
      <c r="H106" s="118"/>
      <c r="I106" s="118"/>
      <c r="J106" s="119">
        <f>J177</f>
        <v>0</v>
      </c>
      <c r="L106" s="116"/>
    </row>
    <row r="107" spans="2:12" s="10" customFormat="1" ht="19.899999999999999" customHeight="1">
      <c r="B107" s="116"/>
      <c r="D107" s="117" t="s">
        <v>119</v>
      </c>
      <c r="E107" s="118"/>
      <c r="F107" s="118"/>
      <c r="G107" s="118"/>
      <c r="H107" s="118"/>
      <c r="I107" s="118"/>
      <c r="J107" s="119">
        <f>J182</f>
        <v>0</v>
      </c>
      <c r="L107" s="116"/>
    </row>
    <row r="108" spans="2:12" s="10" customFormat="1" ht="19.899999999999999" customHeight="1">
      <c r="B108" s="116"/>
      <c r="D108" s="117" t="s">
        <v>120</v>
      </c>
      <c r="E108" s="118"/>
      <c r="F108" s="118"/>
      <c r="G108" s="118"/>
      <c r="H108" s="118"/>
      <c r="I108" s="118"/>
      <c r="J108" s="119">
        <f>J184</f>
        <v>0</v>
      </c>
      <c r="L108" s="116"/>
    </row>
    <row r="109" spans="2:12" s="10" customFormat="1" ht="19.899999999999999" customHeight="1">
      <c r="B109" s="116"/>
      <c r="D109" s="117" t="s">
        <v>121</v>
      </c>
      <c r="E109" s="118"/>
      <c r="F109" s="118"/>
      <c r="G109" s="118"/>
      <c r="H109" s="118"/>
      <c r="I109" s="118"/>
      <c r="J109" s="119">
        <f>J188</f>
        <v>0</v>
      </c>
      <c r="L109" s="116"/>
    </row>
    <row r="110" spans="2:12" s="10" customFormat="1" ht="19.899999999999999" customHeight="1">
      <c r="B110" s="116"/>
      <c r="D110" s="117" t="s">
        <v>122</v>
      </c>
      <c r="E110" s="118"/>
      <c r="F110" s="118"/>
      <c r="G110" s="118"/>
      <c r="H110" s="118"/>
      <c r="I110" s="118"/>
      <c r="J110" s="119">
        <f>J199</f>
        <v>0</v>
      </c>
      <c r="L110" s="116"/>
    </row>
    <row r="111" spans="2:12" s="10" customFormat="1" ht="19.899999999999999" customHeight="1">
      <c r="B111" s="116"/>
      <c r="D111" s="117" t="s">
        <v>123</v>
      </c>
      <c r="E111" s="118"/>
      <c r="F111" s="118"/>
      <c r="G111" s="118"/>
      <c r="H111" s="118"/>
      <c r="I111" s="118"/>
      <c r="J111" s="119">
        <f>J214</f>
        <v>0</v>
      </c>
      <c r="L111" s="116"/>
    </row>
    <row r="112" spans="2:12" s="10" customFormat="1" ht="19.899999999999999" customHeight="1">
      <c r="B112" s="116"/>
      <c r="D112" s="117" t="s">
        <v>124</v>
      </c>
      <c r="E112" s="118"/>
      <c r="F112" s="118"/>
      <c r="G112" s="118"/>
      <c r="H112" s="118"/>
      <c r="I112" s="118"/>
      <c r="J112" s="119">
        <f>J223</f>
        <v>0</v>
      </c>
      <c r="L112" s="116"/>
    </row>
    <row r="113" spans="1:31" s="2" customFormat="1" ht="21.75" customHeight="1">
      <c r="A113" s="32"/>
      <c r="B113" s="33"/>
      <c r="C113" s="32"/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31" s="2" customFormat="1" ht="6.95" customHeight="1">
      <c r="A114" s="32"/>
      <c r="B114" s="47"/>
      <c r="C114" s="48"/>
      <c r="D114" s="48"/>
      <c r="E114" s="48"/>
      <c r="F114" s="48"/>
      <c r="G114" s="48"/>
      <c r="H114" s="48"/>
      <c r="I114" s="48"/>
      <c r="J114" s="48"/>
      <c r="K114" s="48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8" spans="1:31" s="2" customFormat="1" ht="6.95" customHeight="1">
      <c r="A118" s="32"/>
      <c r="B118" s="49"/>
      <c r="C118" s="50"/>
      <c r="D118" s="50"/>
      <c r="E118" s="50"/>
      <c r="F118" s="50"/>
      <c r="G118" s="50"/>
      <c r="H118" s="50"/>
      <c r="I118" s="50"/>
      <c r="J118" s="50"/>
      <c r="K118" s="50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24.95" customHeight="1">
      <c r="A119" s="32"/>
      <c r="B119" s="33"/>
      <c r="C119" s="21" t="s">
        <v>125</v>
      </c>
      <c r="D119" s="32"/>
      <c r="E119" s="32"/>
      <c r="F119" s="32"/>
      <c r="G119" s="32"/>
      <c r="H119" s="32"/>
      <c r="I119" s="32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6.95" customHeight="1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2" customHeight="1">
      <c r="A121" s="32"/>
      <c r="B121" s="33"/>
      <c r="C121" s="27" t="s">
        <v>948</v>
      </c>
      <c r="D121" s="32"/>
      <c r="E121" s="32"/>
      <c r="F121" s="32"/>
      <c r="G121" s="32"/>
      <c r="H121" s="32"/>
      <c r="I121" s="32"/>
      <c r="J121" s="32"/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16.5" customHeight="1">
      <c r="A122" s="32"/>
      <c r="B122" s="33"/>
      <c r="C122" s="32"/>
      <c r="D122" s="32"/>
      <c r="E122" s="245" t="str">
        <f>E7</f>
        <v>GJN - oprava výměnou - žákovské soc.zařízení</v>
      </c>
      <c r="F122" s="246"/>
      <c r="G122" s="246"/>
      <c r="H122" s="246"/>
      <c r="I122" s="32"/>
      <c r="J122" s="32"/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102</v>
      </c>
      <c r="D123" s="32"/>
      <c r="E123" s="32"/>
      <c r="F123" s="32"/>
      <c r="G123" s="32"/>
      <c r="H123" s="32"/>
      <c r="I123" s="32"/>
      <c r="J123" s="32"/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16.5" customHeight="1">
      <c r="A124" s="32"/>
      <c r="B124" s="33"/>
      <c r="C124" s="32"/>
      <c r="D124" s="32"/>
      <c r="E124" s="224" t="str">
        <f>E9</f>
        <v>07 - SZ 305</v>
      </c>
      <c r="F124" s="244"/>
      <c r="G124" s="244"/>
      <c r="H124" s="244"/>
      <c r="I124" s="32"/>
      <c r="J124" s="32"/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6.95" customHeight="1">
      <c r="A125" s="32"/>
      <c r="B125" s="33"/>
      <c r="C125" s="32"/>
      <c r="D125" s="32"/>
      <c r="E125" s="32"/>
      <c r="F125" s="32"/>
      <c r="G125" s="32"/>
      <c r="H125" s="32"/>
      <c r="I125" s="32"/>
      <c r="J125" s="32"/>
      <c r="K125" s="32"/>
      <c r="L125" s="4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2" customHeight="1">
      <c r="A126" s="32"/>
      <c r="B126" s="33"/>
      <c r="C126" s="27" t="s">
        <v>17</v>
      </c>
      <c r="D126" s="32"/>
      <c r="E126" s="32"/>
      <c r="F126" s="25" t="str">
        <f>F12</f>
        <v xml:space="preserve"> </v>
      </c>
      <c r="G126" s="32"/>
      <c r="H126" s="32"/>
      <c r="I126" s="27" t="s">
        <v>19</v>
      </c>
      <c r="J126" s="55" t="str">
        <f>IF(J12="","",J12)</f>
        <v>Vyplň údaj</v>
      </c>
      <c r="K126" s="32"/>
      <c r="L126" s="4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6.95" customHeight="1">
      <c r="A127" s="32"/>
      <c r="B127" s="33"/>
      <c r="C127" s="32"/>
      <c r="D127" s="32"/>
      <c r="E127" s="32"/>
      <c r="F127" s="32"/>
      <c r="G127" s="32"/>
      <c r="H127" s="32"/>
      <c r="I127" s="32"/>
      <c r="J127" s="32"/>
      <c r="K127" s="32"/>
      <c r="L127" s="4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2" customFormat="1" ht="15.2" customHeight="1">
      <c r="A128" s="32"/>
      <c r="B128" s="33"/>
      <c r="C128" s="27" t="s">
        <v>20</v>
      </c>
      <c r="D128" s="32"/>
      <c r="E128" s="32"/>
      <c r="F128" s="203" t="str">
        <f>F14</f>
        <v>Gymnázium Jana Nerudy, škola hl. m. Prahy, Hellichova 3, 118 00 Praha 1</v>
      </c>
      <c r="G128" s="32"/>
      <c r="H128" s="32"/>
      <c r="I128" s="27" t="s">
        <v>25</v>
      </c>
      <c r="J128" s="30" t="str">
        <f>E21</f>
        <v xml:space="preserve"> </v>
      </c>
      <c r="K128" s="32"/>
      <c r="L128" s="4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65" s="2" customFormat="1" ht="15.2" customHeight="1">
      <c r="A129" s="32"/>
      <c r="B129" s="33"/>
      <c r="C129" s="27" t="s">
        <v>23</v>
      </c>
      <c r="D129" s="32"/>
      <c r="E129" s="32"/>
      <c r="F129" s="25" t="str">
        <f>IF(E18="","",E18)</f>
        <v>Vyplň údaj</v>
      </c>
      <c r="G129" s="32"/>
      <c r="H129" s="32"/>
      <c r="I129" s="27" t="s">
        <v>27</v>
      </c>
      <c r="J129" s="30" t="str">
        <f>E24</f>
        <v xml:space="preserve"> </v>
      </c>
      <c r="K129" s="32"/>
      <c r="L129" s="4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:65" s="2" customFormat="1" ht="10.35" customHeight="1">
      <c r="A130" s="32"/>
      <c r="B130" s="33"/>
      <c r="C130" s="32"/>
      <c r="D130" s="32"/>
      <c r="E130" s="32"/>
      <c r="F130" s="32"/>
      <c r="G130" s="32"/>
      <c r="H130" s="32"/>
      <c r="I130" s="32"/>
      <c r="J130" s="32"/>
      <c r="K130" s="32"/>
      <c r="L130" s="4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1:65" s="11" customFormat="1" ht="29.25" customHeight="1">
      <c r="A131" s="120"/>
      <c r="B131" s="121"/>
      <c r="C131" s="122" t="s">
        <v>126</v>
      </c>
      <c r="D131" s="123" t="s">
        <v>54</v>
      </c>
      <c r="E131" s="123" t="s">
        <v>50</v>
      </c>
      <c r="F131" s="123" t="s">
        <v>51</v>
      </c>
      <c r="G131" s="123" t="s">
        <v>127</v>
      </c>
      <c r="H131" s="123" t="s">
        <v>128</v>
      </c>
      <c r="I131" s="123" t="s">
        <v>129</v>
      </c>
      <c r="J131" s="123" t="s">
        <v>106</v>
      </c>
      <c r="K131" s="124" t="s">
        <v>130</v>
      </c>
      <c r="L131" s="125"/>
      <c r="M131" s="62" t="s">
        <v>1</v>
      </c>
      <c r="N131" s="63" t="s">
        <v>33</v>
      </c>
      <c r="O131" s="63" t="s">
        <v>131</v>
      </c>
      <c r="P131" s="63" t="s">
        <v>132</v>
      </c>
      <c r="Q131" s="63" t="s">
        <v>133</v>
      </c>
      <c r="R131" s="63" t="s">
        <v>134</v>
      </c>
      <c r="S131" s="63" t="s">
        <v>135</v>
      </c>
      <c r="T131" s="63" t="s">
        <v>136</v>
      </c>
      <c r="U131" s="64" t="s">
        <v>137</v>
      </c>
      <c r="V131" s="120"/>
      <c r="W131" s="120"/>
      <c r="X131" s="120"/>
      <c r="Y131" s="120"/>
      <c r="Z131" s="120"/>
      <c r="AA131" s="120"/>
      <c r="AB131" s="120"/>
      <c r="AC131" s="120"/>
      <c r="AD131" s="120"/>
      <c r="AE131" s="120"/>
    </row>
    <row r="132" spans="1:65" s="2" customFormat="1" ht="22.9" customHeight="1">
      <c r="A132" s="32"/>
      <c r="B132" s="33"/>
      <c r="C132" s="69" t="s">
        <v>138</v>
      </c>
      <c r="D132" s="32"/>
      <c r="E132" s="32"/>
      <c r="F132" s="32"/>
      <c r="G132" s="32"/>
      <c r="H132" s="32"/>
      <c r="I132" s="32"/>
      <c r="J132" s="126">
        <f>BK132</f>
        <v>0</v>
      </c>
      <c r="K132" s="32"/>
      <c r="L132" s="33"/>
      <c r="M132" s="65"/>
      <c r="N132" s="56"/>
      <c r="O132" s="66"/>
      <c r="P132" s="127">
        <f>P133+P163</f>
        <v>0</v>
      </c>
      <c r="Q132" s="66"/>
      <c r="R132" s="127">
        <f>R133+R163</f>
        <v>2.8933168999999999</v>
      </c>
      <c r="S132" s="66"/>
      <c r="T132" s="127">
        <f>T133+T163</f>
        <v>8.0214880000000015</v>
      </c>
      <c r="U132" s="67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T132" s="17" t="s">
        <v>68</v>
      </c>
      <c r="AU132" s="17" t="s">
        <v>108</v>
      </c>
      <c r="BK132" s="128">
        <f>BK133+BK163</f>
        <v>0</v>
      </c>
    </row>
    <row r="133" spans="1:65" s="12" customFormat="1" ht="25.9" customHeight="1">
      <c r="B133" s="129"/>
      <c r="D133" s="130" t="s">
        <v>68</v>
      </c>
      <c r="E133" s="131" t="s">
        <v>139</v>
      </c>
      <c r="F133" s="131" t="s">
        <v>140</v>
      </c>
      <c r="I133" s="132"/>
      <c r="J133" s="133">
        <f>BK133</f>
        <v>0</v>
      </c>
      <c r="L133" s="129"/>
      <c r="M133" s="134"/>
      <c r="N133" s="135"/>
      <c r="O133" s="135"/>
      <c r="P133" s="136">
        <f>P134+P137+P148+P154+P161</f>
        <v>0</v>
      </c>
      <c r="Q133" s="135"/>
      <c r="R133" s="136">
        <f>R134+R137+R148+R154+R161</f>
        <v>0.68670799999999999</v>
      </c>
      <c r="S133" s="135"/>
      <c r="T133" s="136">
        <f>T134+T137+T148+T154+T161</f>
        <v>7.9329400000000012</v>
      </c>
      <c r="U133" s="137"/>
      <c r="AR133" s="130" t="s">
        <v>77</v>
      </c>
      <c r="AT133" s="138" t="s">
        <v>68</v>
      </c>
      <c r="AU133" s="138" t="s">
        <v>69</v>
      </c>
      <c r="AY133" s="130" t="s">
        <v>141</v>
      </c>
      <c r="BK133" s="139">
        <f>BK134+BK137+BK148+BK154+BK161</f>
        <v>0</v>
      </c>
    </row>
    <row r="134" spans="1:65" s="12" customFormat="1" ht="22.9" customHeight="1">
      <c r="B134" s="129"/>
      <c r="D134" s="130" t="s">
        <v>68</v>
      </c>
      <c r="E134" s="140" t="s">
        <v>142</v>
      </c>
      <c r="F134" s="140" t="s">
        <v>143</v>
      </c>
      <c r="I134" s="132"/>
      <c r="J134" s="141">
        <f>BK134</f>
        <v>0</v>
      </c>
      <c r="L134" s="129"/>
      <c r="M134" s="134"/>
      <c r="N134" s="135"/>
      <c r="O134" s="135"/>
      <c r="P134" s="136">
        <f>SUM(P135:P136)</f>
        <v>0</v>
      </c>
      <c r="Q134" s="135"/>
      <c r="R134" s="136">
        <f>SUM(R135:R136)</f>
        <v>0</v>
      </c>
      <c r="S134" s="135"/>
      <c r="T134" s="136">
        <f>SUM(T135:T136)</f>
        <v>0</v>
      </c>
      <c r="U134" s="137"/>
      <c r="AR134" s="130" t="s">
        <v>77</v>
      </c>
      <c r="AT134" s="138" t="s">
        <v>68</v>
      </c>
      <c r="AU134" s="138" t="s">
        <v>77</v>
      </c>
      <c r="AY134" s="130" t="s">
        <v>141</v>
      </c>
      <c r="BK134" s="139">
        <f>SUM(BK135:BK136)</f>
        <v>0</v>
      </c>
    </row>
    <row r="135" spans="1:65" s="2" customFormat="1" ht="16.5" customHeight="1">
      <c r="A135" s="32"/>
      <c r="B135" s="142"/>
      <c r="C135" s="143" t="s">
        <v>77</v>
      </c>
      <c r="D135" s="143" t="s">
        <v>144</v>
      </c>
      <c r="E135" s="144" t="s">
        <v>145</v>
      </c>
      <c r="F135" s="145" t="s">
        <v>146</v>
      </c>
      <c r="G135" s="146" t="s">
        <v>147</v>
      </c>
      <c r="H135" s="147">
        <v>0</v>
      </c>
      <c r="I135" s="148"/>
      <c r="J135" s="149">
        <f>ROUND(I135*H135,2)</f>
        <v>0</v>
      </c>
      <c r="K135" s="145" t="s">
        <v>148</v>
      </c>
      <c r="L135" s="33"/>
      <c r="M135" s="150" t="s">
        <v>1</v>
      </c>
      <c r="N135" s="151" t="s">
        <v>34</v>
      </c>
      <c r="O135" s="58"/>
      <c r="P135" s="152">
        <f>O135*H135</f>
        <v>0</v>
      </c>
      <c r="Q135" s="152">
        <v>6.4519999999999994E-2</v>
      </c>
      <c r="R135" s="152">
        <f>Q135*H135</f>
        <v>0</v>
      </c>
      <c r="S135" s="152">
        <v>0</v>
      </c>
      <c r="T135" s="152">
        <f>S135*H135</f>
        <v>0</v>
      </c>
      <c r="U135" s="153" t="s">
        <v>1</v>
      </c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54" t="s">
        <v>149</v>
      </c>
      <c r="AT135" s="154" t="s">
        <v>144</v>
      </c>
      <c r="AU135" s="154" t="s">
        <v>79</v>
      </c>
      <c r="AY135" s="17" t="s">
        <v>141</v>
      </c>
      <c r="BE135" s="155">
        <f>IF(N135="základní",J135,0)</f>
        <v>0</v>
      </c>
      <c r="BF135" s="155">
        <f>IF(N135="snížená",J135,0)</f>
        <v>0</v>
      </c>
      <c r="BG135" s="155">
        <f>IF(N135="zákl. přenesená",J135,0)</f>
        <v>0</v>
      </c>
      <c r="BH135" s="155">
        <f>IF(N135="sníž. přenesená",J135,0)</f>
        <v>0</v>
      </c>
      <c r="BI135" s="155">
        <f>IF(N135="nulová",J135,0)</f>
        <v>0</v>
      </c>
      <c r="BJ135" s="17" t="s">
        <v>77</v>
      </c>
      <c r="BK135" s="155">
        <f>ROUND(I135*H135,2)</f>
        <v>0</v>
      </c>
      <c r="BL135" s="17" t="s">
        <v>149</v>
      </c>
      <c r="BM135" s="154" t="s">
        <v>782</v>
      </c>
    </row>
    <row r="136" spans="1:65" s="13" customFormat="1">
      <c r="B136" s="156"/>
      <c r="D136" s="157" t="s">
        <v>151</v>
      </c>
      <c r="E136" s="158" t="s">
        <v>1</v>
      </c>
      <c r="F136" s="159" t="s">
        <v>152</v>
      </c>
      <c r="H136" s="158" t="s">
        <v>1</v>
      </c>
      <c r="I136" s="160"/>
      <c r="L136" s="156"/>
      <c r="M136" s="161"/>
      <c r="N136" s="162"/>
      <c r="O136" s="162"/>
      <c r="P136" s="162"/>
      <c r="Q136" s="162"/>
      <c r="R136" s="162"/>
      <c r="S136" s="162"/>
      <c r="T136" s="162"/>
      <c r="U136" s="163"/>
      <c r="AT136" s="158" t="s">
        <v>151</v>
      </c>
      <c r="AU136" s="158" t="s">
        <v>79</v>
      </c>
      <c r="AV136" s="13" t="s">
        <v>77</v>
      </c>
      <c r="AW136" s="13" t="s">
        <v>26</v>
      </c>
      <c r="AX136" s="13" t="s">
        <v>69</v>
      </c>
      <c r="AY136" s="158" t="s">
        <v>141</v>
      </c>
    </row>
    <row r="137" spans="1:65" s="12" customFormat="1" ht="22.9" customHeight="1">
      <c r="B137" s="129"/>
      <c r="D137" s="130" t="s">
        <v>68</v>
      </c>
      <c r="E137" s="140" t="s">
        <v>153</v>
      </c>
      <c r="F137" s="140" t="s">
        <v>154</v>
      </c>
      <c r="I137" s="132"/>
      <c r="J137" s="141">
        <f>BK137</f>
        <v>0</v>
      </c>
      <c r="L137" s="129"/>
      <c r="M137" s="134"/>
      <c r="N137" s="135"/>
      <c r="O137" s="135"/>
      <c r="P137" s="136">
        <f>SUM(P138:P147)</f>
        <v>0</v>
      </c>
      <c r="Q137" s="135"/>
      <c r="R137" s="136">
        <f>SUM(R138:R147)</f>
        <v>0.68670799999999999</v>
      </c>
      <c r="S137" s="135"/>
      <c r="T137" s="136">
        <f>SUM(T138:T147)</f>
        <v>0</v>
      </c>
      <c r="U137" s="137"/>
      <c r="AR137" s="130" t="s">
        <v>77</v>
      </c>
      <c r="AT137" s="138" t="s">
        <v>68</v>
      </c>
      <c r="AU137" s="138" t="s">
        <v>77</v>
      </c>
      <c r="AY137" s="130" t="s">
        <v>141</v>
      </c>
      <c r="BK137" s="139">
        <f>SUM(BK138:BK147)</f>
        <v>0</v>
      </c>
    </row>
    <row r="138" spans="1:65" s="2" customFormat="1" ht="24.2" customHeight="1">
      <c r="A138" s="32"/>
      <c r="B138" s="142"/>
      <c r="C138" s="143" t="s">
        <v>79</v>
      </c>
      <c r="D138" s="143" t="s">
        <v>144</v>
      </c>
      <c r="E138" s="144" t="s">
        <v>155</v>
      </c>
      <c r="F138" s="145" t="s">
        <v>156</v>
      </c>
      <c r="G138" s="146" t="s">
        <v>147</v>
      </c>
      <c r="H138" s="147">
        <v>133.30000000000001</v>
      </c>
      <c r="I138" s="148"/>
      <c r="J138" s="149">
        <f>ROUND(I138*H138,2)</f>
        <v>0</v>
      </c>
      <c r="K138" s="145" t="s">
        <v>148</v>
      </c>
      <c r="L138" s="33"/>
      <c r="M138" s="150" t="s">
        <v>1</v>
      </c>
      <c r="N138" s="151" t="s">
        <v>34</v>
      </c>
      <c r="O138" s="58"/>
      <c r="P138" s="152">
        <f>O138*H138</f>
        <v>0</v>
      </c>
      <c r="Q138" s="152">
        <v>2.5999999999999998E-4</v>
      </c>
      <c r="R138" s="152">
        <f>Q138*H138</f>
        <v>3.4658000000000001E-2</v>
      </c>
      <c r="S138" s="152">
        <v>0</v>
      </c>
      <c r="T138" s="152">
        <f>S138*H138</f>
        <v>0</v>
      </c>
      <c r="U138" s="153" t="s">
        <v>1</v>
      </c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54" t="s">
        <v>149</v>
      </c>
      <c r="AT138" s="154" t="s">
        <v>144</v>
      </c>
      <c r="AU138" s="154" t="s">
        <v>79</v>
      </c>
      <c r="AY138" s="17" t="s">
        <v>141</v>
      </c>
      <c r="BE138" s="155">
        <f>IF(N138="základní",J138,0)</f>
        <v>0</v>
      </c>
      <c r="BF138" s="155">
        <f>IF(N138="snížená",J138,0)</f>
        <v>0</v>
      </c>
      <c r="BG138" s="155">
        <f>IF(N138="zákl. přenesená",J138,0)</f>
        <v>0</v>
      </c>
      <c r="BH138" s="155">
        <f>IF(N138="sníž. přenesená",J138,0)</f>
        <v>0</v>
      </c>
      <c r="BI138" s="155">
        <f>IF(N138="nulová",J138,0)</f>
        <v>0</v>
      </c>
      <c r="BJ138" s="17" t="s">
        <v>77</v>
      </c>
      <c r="BK138" s="155">
        <f>ROUND(I138*H138,2)</f>
        <v>0</v>
      </c>
      <c r="BL138" s="17" t="s">
        <v>149</v>
      </c>
      <c r="BM138" s="154" t="s">
        <v>783</v>
      </c>
    </row>
    <row r="139" spans="1:65" s="14" customFormat="1">
      <c r="B139" s="164"/>
      <c r="D139" s="157" t="s">
        <v>151</v>
      </c>
      <c r="E139" s="165" t="s">
        <v>1</v>
      </c>
      <c r="F139" s="166" t="s">
        <v>784</v>
      </c>
      <c r="H139" s="167">
        <v>133.30000000000001</v>
      </c>
      <c r="I139" s="168"/>
      <c r="L139" s="164"/>
      <c r="M139" s="169"/>
      <c r="N139" s="170"/>
      <c r="O139" s="170"/>
      <c r="P139" s="170"/>
      <c r="Q139" s="170"/>
      <c r="R139" s="170"/>
      <c r="S139" s="170"/>
      <c r="T139" s="170"/>
      <c r="U139" s="171"/>
      <c r="AT139" s="165" t="s">
        <v>151</v>
      </c>
      <c r="AU139" s="165" t="s">
        <v>79</v>
      </c>
      <c r="AV139" s="14" t="s">
        <v>79</v>
      </c>
      <c r="AW139" s="14" t="s">
        <v>26</v>
      </c>
      <c r="AX139" s="14" t="s">
        <v>77</v>
      </c>
      <c r="AY139" s="165" t="s">
        <v>141</v>
      </c>
    </row>
    <row r="140" spans="1:65" s="2" customFormat="1" ht="24.2" customHeight="1">
      <c r="A140" s="32"/>
      <c r="B140" s="142"/>
      <c r="C140" s="143" t="s">
        <v>142</v>
      </c>
      <c r="D140" s="143" t="s">
        <v>144</v>
      </c>
      <c r="E140" s="144" t="s">
        <v>159</v>
      </c>
      <c r="F140" s="145" t="s">
        <v>160</v>
      </c>
      <c r="G140" s="146" t="s">
        <v>147</v>
      </c>
      <c r="H140" s="147">
        <v>92.5</v>
      </c>
      <c r="I140" s="148"/>
      <c r="J140" s="149">
        <f>ROUND(I140*H140,2)</f>
        <v>0</v>
      </c>
      <c r="K140" s="145" t="s">
        <v>148</v>
      </c>
      <c r="L140" s="33"/>
      <c r="M140" s="150" t="s">
        <v>1</v>
      </c>
      <c r="N140" s="151" t="s">
        <v>34</v>
      </c>
      <c r="O140" s="58"/>
      <c r="P140" s="152">
        <f>O140*H140</f>
        <v>0</v>
      </c>
      <c r="Q140" s="152">
        <v>4.3800000000000002E-3</v>
      </c>
      <c r="R140" s="152">
        <f>Q140*H140</f>
        <v>0.40515000000000001</v>
      </c>
      <c r="S140" s="152">
        <v>0</v>
      </c>
      <c r="T140" s="152">
        <f>S140*H140</f>
        <v>0</v>
      </c>
      <c r="U140" s="153" t="s">
        <v>1</v>
      </c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54" t="s">
        <v>149</v>
      </c>
      <c r="AT140" s="154" t="s">
        <v>144</v>
      </c>
      <c r="AU140" s="154" t="s">
        <v>79</v>
      </c>
      <c r="AY140" s="17" t="s">
        <v>141</v>
      </c>
      <c r="BE140" s="155">
        <f>IF(N140="základní",J140,0)</f>
        <v>0</v>
      </c>
      <c r="BF140" s="155">
        <f>IF(N140="snížená",J140,0)</f>
        <v>0</v>
      </c>
      <c r="BG140" s="155">
        <f>IF(N140="zákl. přenesená",J140,0)</f>
        <v>0</v>
      </c>
      <c r="BH140" s="155">
        <f>IF(N140="sníž. přenesená",J140,0)</f>
        <v>0</v>
      </c>
      <c r="BI140" s="155">
        <f>IF(N140="nulová",J140,0)</f>
        <v>0</v>
      </c>
      <c r="BJ140" s="17" t="s">
        <v>77</v>
      </c>
      <c r="BK140" s="155">
        <f>ROUND(I140*H140,2)</f>
        <v>0</v>
      </c>
      <c r="BL140" s="17" t="s">
        <v>149</v>
      </c>
      <c r="BM140" s="154" t="s">
        <v>785</v>
      </c>
    </row>
    <row r="141" spans="1:65" s="14" customFormat="1">
      <c r="B141" s="164"/>
      <c r="D141" s="157" t="s">
        <v>151</v>
      </c>
      <c r="E141" s="165" t="s">
        <v>1</v>
      </c>
      <c r="F141" s="166" t="s">
        <v>786</v>
      </c>
      <c r="H141" s="167">
        <v>92.5</v>
      </c>
      <c r="I141" s="168"/>
      <c r="L141" s="164"/>
      <c r="M141" s="169"/>
      <c r="N141" s="170"/>
      <c r="O141" s="170"/>
      <c r="P141" s="170"/>
      <c r="Q141" s="170"/>
      <c r="R141" s="170"/>
      <c r="S141" s="170"/>
      <c r="T141" s="170"/>
      <c r="U141" s="171"/>
      <c r="AT141" s="165" t="s">
        <v>151</v>
      </c>
      <c r="AU141" s="165" t="s">
        <v>79</v>
      </c>
      <c r="AV141" s="14" t="s">
        <v>79</v>
      </c>
      <c r="AW141" s="14" t="s">
        <v>26</v>
      </c>
      <c r="AX141" s="14" t="s">
        <v>77</v>
      </c>
      <c r="AY141" s="165" t="s">
        <v>141</v>
      </c>
    </row>
    <row r="142" spans="1:65" s="2" customFormat="1" ht="24.2" customHeight="1">
      <c r="A142" s="32"/>
      <c r="B142" s="142"/>
      <c r="C142" s="143" t="s">
        <v>149</v>
      </c>
      <c r="D142" s="143" t="s">
        <v>144</v>
      </c>
      <c r="E142" s="144" t="s">
        <v>163</v>
      </c>
      <c r="F142" s="145" t="s">
        <v>164</v>
      </c>
      <c r="G142" s="146" t="s">
        <v>147</v>
      </c>
      <c r="H142" s="147">
        <v>81.599999999999994</v>
      </c>
      <c r="I142" s="148"/>
      <c r="J142" s="149">
        <f>ROUND(I142*H142,2)</f>
        <v>0</v>
      </c>
      <c r="K142" s="145" t="s">
        <v>148</v>
      </c>
      <c r="L142" s="33"/>
      <c r="M142" s="150" t="s">
        <v>1</v>
      </c>
      <c r="N142" s="151" t="s">
        <v>34</v>
      </c>
      <c r="O142" s="58"/>
      <c r="P142" s="152">
        <f>O142*H142</f>
        <v>0</v>
      </c>
      <c r="Q142" s="152">
        <v>3.0000000000000001E-3</v>
      </c>
      <c r="R142" s="152">
        <f>Q142*H142</f>
        <v>0.24479999999999999</v>
      </c>
      <c r="S142" s="152">
        <v>0</v>
      </c>
      <c r="T142" s="152">
        <f>S142*H142</f>
        <v>0</v>
      </c>
      <c r="U142" s="153" t="s">
        <v>1</v>
      </c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54" t="s">
        <v>149</v>
      </c>
      <c r="AT142" s="154" t="s">
        <v>144</v>
      </c>
      <c r="AU142" s="154" t="s">
        <v>79</v>
      </c>
      <c r="AY142" s="17" t="s">
        <v>141</v>
      </c>
      <c r="BE142" s="155">
        <f>IF(N142="základní",J142,0)</f>
        <v>0</v>
      </c>
      <c r="BF142" s="155">
        <f>IF(N142="snížená",J142,0)</f>
        <v>0</v>
      </c>
      <c r="BG142" s="155">
        <f>IF(N142="zákl. přenesená",J142,0)</f>
        <v>0</v>
      </c>
      <c r="BH142" s="155">
        <f>IF(N142="sníž. přenesená",J142,0)</f>
        <v>0</v>
      </c>
      <c r="BI142" s="155">
        <f>IF(N142="nulová",J142,0)</f>
        <v>0</v>
      </c>
      <c r="BJ142" s="17" t="s">
        <v>77</v>
      </c>
      <c r="BK142" s="155">
        <f>ROUND(I142*H142,2)</f>
        <v>0</v>
      </c>
      <c r="BL142" s="17" t="s">
        <v>149</v>
      </c>
      <c r="BM142" s="154" t="s">
        <v>787</v>
      </c>
    </row>
    <row r="143" spans="1:65" s="14" customFormat="1">
      <c r="B143" s="164"/>
      <c r="D143" s="157" t="s">
        <v>151</v>
      </c>
      <c r="E143" s="165" t="s">
        <v>1</v>
      </c>
      <c r="F143" s="166" t="s">
        <v>788</v>
      </c>
      <c r="H143" s="167">
        <v>81.599999999999994</v>
      </c>
      <c r="I143" s="168"/>
      <c r="L143" s="164"/>
      <c r="M143" s="169"/>
      <c r="N143" s="170"/>
      <c r="O143" s="170"/>
      <c r="P143" s="170"/>
      <c r="Q143" s="170"/>
      <c r="R143" s="170"/>
      <c r="S143" s="170"/>
      <c r="T143" s="170"/>
      <c r="U143" s="171"/>
      <c r="AT143" s="165" t="s">
        <v>151</v>
      </c>
      <c r="AU143" s="165" t="s">
        <v>79</v>
      </c>
      <c r="AV143" s="14" t="s">
        <v>79</v>
      </c>
      <c r="AW143" s="14" t="s">
        <v>26</v>
      </c>
      <c r="AX143" s="14" t="s">
        <v>77</v>
      </c>
      <c r="AY143" s="165" t="s">
        <v>141</v>
      </c>
    </row>
    <row r="144" spans="1:65" s="2" customFormat="1" ht="24.2" customHeight="1">
      <c r="A144" s="32"/>
      <c r="B144" s="142"/>
      <c r="C144" s="143" t="s">
        <v>167</v>
      </c>
      <c r="D144" s="143" t="s">
        <v>144</v>
      </c>
      <c r="E144" s="144" t="s">
        <v>168</v>
      </c>
      <c r="F144" s="145" t="s">
        <v>169</v>
      </c>
      <c r="G144" s="146" t="s">
        <v>170</v>
      </c>
      <c r="H144" s="147">
        <v>20</v>
      </c>
      <c r="I144" s="148"/>
      <c r="J144" s="149">
        <f>ROUND(I144*H144,2)</f>
        <v>0</v>
      </c>
      <c r="K144" s="145" t="s">
        <v>148</v>
      </c>
      <c r="L144" s="33"/>
      <c r="M144" s="150" t="s">
        <v>1</v>
      </c>
      <c r="N144" s="151" t="s">
        <v>34</v>
      </c>
      <c r="O144" s="58"/>
      <c r="P144" s="152">
        <f>O144*H144</f>
        <v>0</v>
      </c>
      <c r="Q144" s="152">
        <v>0</v>
      </c>
      <c r="R144" s="152">
        <f>Q144*H144</f>
        <v>0</v>
      </c>
      <c r="S144" s="152">
        <v>0</v>
      </c>
      <c r="T144" s="152">
        <f>S144*H144</f>
        <v>0</v>
      </c>
      <c r="U144" s="153" t="s">
        <v>1</v>
      </c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54" t="s">
        <v>149</v>
      </c>
      <c r="AT144" s="154" t="s">
        <v>144</v>
      </c>
      <c r="AU144" s="154" t="s">
        <v>79</v>
      </c>
      <c r="AY144" s="17" t="s">
        <v>141</v>
      </c>
      <c r="BE144" s="155">
        <f>IF(N144="základní",J144,0)</f>
        <v>0</v>
      </c>
      <c r="BF144" s="155">
        <f>IF(N144="snížená",J144,0)</f>
        <v>0</v>
      </c>
      <c r="BG144" s="155">
        <f>IF(N144="zákl. přenesená",J144,0)</f>
        <v>0</v>
      </c>
      <c r="BH144" s="155">
        <f>IF(N144="sníž. přenesená",J144,0)</f>
        <v>0</v>
      </c>
      <c r="BI144" s="155">
        <f>IF(N144="nulová",J144,0)</f>
        <v>0</v>
      </c>
      <c r="BJ144" s="17" t="s">
        <v>77</v>
      </c>
      <c r="BK144" s="155">
        <f>ROUND(I144*H144,2)</f>
        <v>0</v>
      </c>
      <c r="BL144" s="17" t="s">
        <v>149</v>
      </c>
      <c r="BM144" s="154" t="s">
        <v>789</v>
      </c>
    </row>
    <row r="145" spans="1:65" s="2" customFormat="1" ht="24.2" customHeight="1">
      <c r="A145" s="32"/>
      <c r="B145" s="142"/>
      <c r="C145" s="172" t="s">
        <v>153</v>
      </c>
      <c r="D145" s="172" t="s">
        <v>172</v>
      </c>
      <c r="E145" s="173" t="s">
        <v>173</v>
      </c>
      <c r="F145" s="174" t="s">
        <v>174</v>
      </c>
      <c r="G145" s="175" t="s">
        <v>170</v>
      </c>
      <c r="H145" s="176">
        <v>21</v>
      </c>
      <c r="I145" s="177"/>
      <c r="J145" s="178">
        <f>ROUND(I145*H145,2)</f>
        <v>0</v>
      </c>
      <c r="K145" s="174" t="s">
        <v>148</v>
      </c>
      <c r="L145" s="179"/>
      <c r="M145" s="180" t="s">
        <v>1</v>
      </c>
      <c r="N145" s="181" t="s">
        <v>34</v>
      </c>
      <c r="O145" s="58"/>
      <c r="P145" s="152">
        <f>O145*H145</f>
        <v>0</v>
      </c>
      <c r="Q145" s="152">
        <v>1E-4</v>
      </c>
      <c r="R145" s="152">
        <f>Q145*H145</f>
        <v>2.1000000000000003E-3</v>
      </c>
      <c r="S145" s="152">
        <v>0</v>
      </c>
      <c r="T145" s="152">
        <f>S145*H145</f>
        <v>0</v>
      </c>
      <c r="U145" s="153" t="s">
        <v>1</v>
      </c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54" t="s">
        <v>175</v>
      </c>
      <c r="AT145" s="154" t="s">
        <v>172</v>
      </c>
      <c r="AU145" s="154" t="s">
        <v>79</v>
      </c>
      <c r="AY145" s="17" t="s">
        <v>141</v>
      </c>
      <c r="BE145" s="155">
        <f>IF(N145="základní",J145,0)</f>
        <v>0</v>
      </c>
      <c r="BF145" s="155">
        <f>IF(N145="snížená",J145,0)</f>
        <v>0</v>
      </c>
      <c r="BG145" s="155">
        <f>IF(N145="zákl. přenesená",J145,0)</f>
        <v>0</v>
      </c>
      <c r="BH145" s="155">
        <f>IF(N145="sníž. přenesená",J145,0)</f>
        <v>0</v>
      </c>
      <c r="BI145" s="155">
        <f>IF(N145="nulová",J145,0)</f>
        <v>0</v>
      </c>
      <c r="BJ145" s="17" t="s">
        <v>77</v>
      </c>
      <c r="BK145" s="155">
        <f>ROUND(I145*H145,2)</f>
        <v>0</v>
      </c>
      <c r="BL145" s="17" t="s">
        <v>149</v>
      </c>
      <c r="BM145" s="154" t="s">
        <v>790</v>
      </c>
    </row>
    <row r="146" spans="1:65" s="14" customFormat="1">
      <c r="B146" s="164"/>
      <c r="D146" s="157" t="s">
        <v>151</v>
      </c>
      <c r="F146" s="166" t="s">
        <v>177</v>
      </c>
      <c r="H146" s="167">
        <v>21</v>
      </c>
      <c r="I146" s="168"/>
      <c r="L146" s="164"/>
      <c r="M146" s="169"/>
      <c r="N146" s="170"/>
      <c r="O146" s="170"/>
      <c r="P146" s="170"/>
      <c r="Q146" s="170"/>
      <c r="R146" s="170"/>
      <c r="S146" s="170"/>
      <c r="T146" s="170"/>
      <c r="U146" s="171"/>
      <c r="AT146" s="165" t="s">
        <v>151</v>
      </c>
      <c r="AU146" s="165" t="s">
        <v>79</v>
      </c>
      <c r="AV146" s="14" t="s">
        <v>79</v>
      </c>
      <c r="AW146" s="14" t="s">
        <v>3</v>
      </c>
      <c r="AX146" s="14" t="s">
        <v>77</v>
      </c>
      <c r="AY146" s="165" t="s">
        <v>141</v>
      </c>
    </row>
    <row r="147" spans="1:65" s="2" customFormat="1" ht="24.2" customHeight="1">
      <c r="A147" s="32"/>
      <c r="B147" s="142"/>
      <c r="C147" s="143" t="s">
        <v>178</v>
      </c>
      <c r="D147" s="143" t="s">
        <v>144</v>
      </c>
      <c r="E147" s="144" t="s">
        <v>179</v>
      </c>
      <c r="F147" s="145" t="s">
        <v>180</v>
      </c>
      <c r="G147" s="146" t="s">
        <v>181</v>
      </c>
      <c r="H147" s="147">
        <v>1</v>
      </c>
      <c r="I147" s="148"/>
      <c r="J147" s="149">
        <f>ROUND(I147*H147,2)</f>
        <v>0</v>
      </c>
      <c r="K147" s="145" t="s">
        <v>1</v>
      </c>
      <c r="L147" s="33"/>
      <c r="M147" s="150" t="s">
        <v>1</v>
      </c>
      <c r="N147" s="151" t="s">
        <v>34</v>
      </c>
      <c r="O147" s="58"/>
      <c r="P147" s="152">
        <f>O147*H147</f>
        <v>0</v>
      </c>
      <c r="Q147" s="152">
        <v>0</v>
      </c>
      <c r="R147" s="152">
        <f>Q147*H147</f>
        <v>0</v>
      </c>
      <c r="S147" s="152">
        <v>0</v>
      </c>
      <c r="T147" s="152">
        <f>S147*H147</f>
        <v>0</v>
      </c>
      <c r="U147" s="153" t="s">
        <v>1</v>
      </c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54" t="s">
        <v>149</v>
      </c>
      <c r="AT147" s="154" t="s">
        <v>144</v>
      </c>
      <c r="AU147" s="154" t="s">
        <v>79</v>
      </c>
      <c r="AY147" s="17" t="s">
        <v>141</v>
      </c>
      <c r="BE147" s="155">
        <f>IF(N147="základní",J147,0)</f>
        <v>0</v>
      </c>
      <c r="BF147" s="155">
        <f>IF(N147="snížená",J147,0)</f>
        <v>0</v>
      </c>
      <c r="BG147" s="155">
        <f>IF(N147="zákl. přenesená",J147,0)</f>
        <v>0</v>
      </c>
      <c r="BH147" s="155">
        <f>IF(N147="sníž. přenesená",J147,0)</f>
        <v>0</v>
      </c>
      <c r="BI147" s="155">
        <f>IF(N147="nulová",J147,0)</f>
        <v>0</v>
      </c>
      <c r="BJ147" s="17" t="s">
        <v>77</v>
      </c>
      <c r="BK147" s="155">
        <f>ROUND(I147*H147,2)</f>
        <v>0</v>
      </c>
      <c r="BL147" s="17" t="s">
        <v>149</v>
      </c>
      <c r="BM147" s="154" t="s">
        <v>791</v>
      </c>
    </row>
    <row r="148" spans="1:65" s="12" customFormat="1" ht="22.9" customHeight="1">
      <c r="B148" s="129"/>
      <c r="D148" s="130" t="s">
        <v>68</v>
      </c>
      <c r="E148" s="140" t="s">
        <v>183</v>
      </c>
      <c r="F148" s="140" t="s">
        <v>184</v>
      </c>
      <c r="I148" s="132"/>
      <c r="J148" s="141">
        <f>BK148</f>
        <v>0</v>
      </c>
      <c r="L148" s="129"/>
      <c r="M148" s="134"/>
      <c r="N148" s="135"/>
      <c r="O148" s="135"/>
      <c r="P148" s="136">
        <f>SUM(P149:P153)</f>
        <v>0</v>
      </c>
      <c r="Q148" s="135"/>
      <c r="R148" s="136">
        <f>SUM(R149:R153)</f>
        <v>0</v>
      </c>
      <c r="S148" s="135"/>
      <c r="T148" s="136">
        <f>SUM(T149:T153)</f>
        <v>7.9329400000000012</v>
      </c>
      <c r="U148" s="137"/>
      <c r="AR148" s="130" t="s">
        <v>77</v>
      </c>
      <c r="AT148" s="138" t="s">
        <v>68</v>
      </c>
      <c r="AU148" s="138" t="s">
        <v>77</v>
      </c>
      <c r="AY148" s="130" t="s">
        <v>141</v>
      </c>
      <c r="BK148" s="139">
        <f>SUM(BK149:BK153)</f>
        <v>0</v>
      </c>
    </row>
    <row r="149" spans="1:65" s="2" customFormat="1" ht="24.2" customHeight="1">
      <c r="A149" s="32"/>
      <c r="B149" s="142"/>
      <c r="C149" s="143" t="s">
        <v>175</v>
      </c>
      <c r="D149" s="143" t="s">
        <v>144</v>
      </c>
      <c r="E149" s="144" t="s">
        <v>185</v>
      </c>
      <c r="F149" s="145" t="s">
        <v>186</v>
      </c>
      <c r="G149" s="146" t="s">
        <v>147</v>
      </c>
      <c r="H149" s="147">
        <v>15.82</v>
      </c>
      <c r="I149" s="148"/>
      <c r="J149" s="149">
        <f>ROUND(I149*H149,2)</f>
        <v>0</v>
      </c>
      <c r="K149" s="145" t="s">
        <v>148</v>
      </c>
      <c r="L149" s="33"/>
      <c r="M149" s="150" t="s">
        <v>1</v>
      </c>
      <c r="N149" s="151" t="s">
        <v>34</v>
      </c>
      <c r="O149" s="58"/>
      <c r="P149" s="152">
        <f>O149*H149</f>
        <v>0</v>
      </c>
      <c r="Q149" s="152">
        <v>0</v>
      </c>
      <c r="R149" s="152">
        <f>Q149*H149</f>
        <v>0</v>
      </c>
      <c r="S149" s="152">
        <v>5.7000000000000002E-2</v>
      </c>
      <c r="T149" s="152">
        <f>S149*H149</f>
        <v>0.9017400000000001</v>
      </c>
      <c r="U149" s="153" t="s">
        <v>1</v>
      </c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54" t="s">
        <v>149</v>
      </c>
      <c r="AT149" s="154" t="s">
        <v>144</v>
      </c>
      <c r="AU149" s="154" t="s">
        <v>79</v>
      </c>
      <c r="AY149" s="17" t="s">
        <v>141</v>
      </c>
      <c r="BE149" s="155">
        <f>IF(N149="základní",J149,0)</f>
        <v>0</v>
      </c>
      <c r="BF149" s="155">
        <f>IF(N149="snížená",J149,0)</f>
        <v>0</v>
      </c>
      <c r="BG149" s="155">
        <f>IF(N149="zákl. přenesená",J149,0)</f>
        <v>0</v>
      </c>
      <c r="BH149" s="155">
        <f>IF(N149="sníž. přenesená",J149,0)</f>
        <v>0</v>
      </c>
      <c r="BI149" s="155">
        <f>IF(N149="nulová",J149,0)</f>
        <v>0</v>
      </c>
      <c r="BJ149" s="17" t="s">
        <v>77</v>
      </c>
      <c r="BK149" s="155">
        <f>ROUND(I149*H149,2)</f>
        <v>0</v>
      </c>
      <c r="BL149" s="17" t="s">
        <v>149</v>
      </c>
      <c r="BM149" s="154" t="s">
        <v>792</v>
      </c>
    </row>
    <row r="150" spans="1:65" s="14" customFormat="1">
      <c r="B150" s="164"/>
      <c r="D150" s="157" t="s">
        <v>151</v>
      </c>
      <c r="E150" s="165" t="s">
        <v>1</v>
      </c>
      <c r="F150" s="166" t="s">
        <v>793</v>
      </c>
      <c r="H150" s="167">
        <v>15.82</v>
      </c>
      <c r="I150" s="168"/>
      <c r="L150" s="164"/>
      <c r="M150" s="169"/>
      <c r="N150" s="170"/>
      <c r="O150" s="170"/>
      <c r="P150" s="170"/>
      <c r="Q150" s="170"/>
      <c r="R150" s="170"/>
      <c r="S150" s="170"/>
      <c r="T150" s="170"/>
      <c r="U150" s="171"/>
      <c r="AT150" s="165" t="s">
        <v>151</v>
      </c>
      <c r="AU150" s="165" t="s">
        <v>79</v>
      </c>
      <c r="AV150" s="14" t="s">
        <v>79</v>
      </c>
      <c r="AW150" s="14" t="s">
        <v>26</v>
      </c>
      <c r="AX150" s="14" t="s">
        <v>77</v>
      </c>
      <c r="AY150" s="165" t="s">
        <v>141</v>
      </c>
    </row>
    <row r="151" spans="1:65" s="2" customFormat="1" ht="24.2" customHeight="1">
      <c r="A151" s="32"/>
      <c r="B151" s="142"/>
      <c r="C151" s="143" t="s">
        <v>183</v>
      </c>
      <c r="D151" s="143" t="s">
        <v>144</v>
      </c>
      <c r="E151" s="144" t="s">
        <v>189</v>
      </c>
      <c r="F151" s="145" t="s">
        <v>190</v>
      </c>
      <c r="G151" s="146" t="s">
        <v>147</v>
      </c>
      <c r="H151" s="147">
        <v>103.4</v>
      </c>
      <c r="I151" s="148"/>
      <c r="J151" s="149">
        <f>ROUND(I151*H151,2)</f>
        <v>0</v>
      </c>
      <c r="K151" s="145" t="s">
        <v>148</v>
      </c>
      <c r="L151" s="33"/>
      <c r="M151" s="150" t="s">
        <v>1</v>
      </c>
      <c r="N151" s="151" t="s">
        <v>34</v>
      </c>
      <c r="O151" s="58"/>
      <c r="P151" s="152">
        <f>O151*H151</f>
        <v>0</v>
      </c>
      <c r="Q151" s="152">
        <v>0</v>
      </c>
      <c r="R151" s="152">
        <f>Q151*H151</f>
        <v>0</v>
      </c>
      <c r="S151" s="152">
        <v>6.8000000000000005E-2</v>
      </c>
      <c r="T151" s="152">
        <f>S151*H151</f>
        <v>7.031200000000001</v>
      </c>
      <c r="U151" s="153" t="s">
        <v>1</v>
      </c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54" t="s">
        <v>149</v>
      </c>
      <c r="AT151" s="154" t="s">
        <v>144</v>
      </c>
      <c r="AU151" s="154" t="s">
        <v>79</v>
      </c>
      <c r="AY151" s="17" t="s">
        <v>141</v>
      </c>
      <c r="BE151" s="155">
        <f>IF(N151="základní",J151,0)</f>
        <v>0</v>
      </c>
      <c r="BF151" s="155">
        <f>IF(N151="snížená",J151,0)</f>
        <v>0</v>
      </c>
      <c r="BG151" s="155">
        <f>IF(N151="zákl. přenesená",J151,0)</f>
        <v>0</v>
      </c>
      <c r="BH151" s="155">
        <f>IF(N151="sníž. přenesená",J151,0)</f>
        <v>0</v>
      </c>
      <c r="BI151" s="155">
        <f>IF(N151="nulová",J151,0)</f>
        <v>0</v>
      </c>
      <c r="BJ151" s="17" t="s">
        <v>77</v>
      </c>
      <c r="BK151" s="155">
        <f>ROUND(I151*H151,2)</f>
        <v>0</v>
      </c>
      <c r="BL151" s="17" t="s">
        <v>149</v>
      </c>
      <c r="BM151" s="154" t="s">
        <v>794</v>
      </c>
    </row>
    <row r="152" spans="1:65" s="13" customFormat="1">
      <c r="B152" s="156"/>
      <c r="D152" s="157" t="s">
        <v>151</v>
      </c>
      <c r="E152" s="158" t="s">
        <v>1</v>
      </c>
      <c r="F152" s="159" t="s">
        <v>192</v>
      </c>
      <c r="H152" s="158" t="s">
        <v>1</v>
      </c>
      <c r="I152" s="160"/>
      <c r="L152" s="156"/>
      <c r="M152" s="161"/>
      <c r="N152" s="162"/>
      <c r="O152" s="162"/>
      <c r="P152" s="162"/>
      <c r="Q152" s="162"/>
      <c r="R152" s="162"/>
      <c r="S152" s="162"/>
      <c r="T152" s="162"/>
      <c r="U152" s="163"/>
      <c r="AT152" s="158" t="s">
        <v>151</v>
      </c>
      <c r="AU152" s="158" t="s">
        <v>79</v>
      </c>
      <c r="AV152" s="13" t="s">
        <v>77</v>
      </c>
      <c r="AW152" s="13" t="s">
        <v>26</v>
      </c>
      <c r="AX152" s="13" t="s">
        <v>69</v>
      </c>
      <c r="AY152" s="158" t="s">
        <v>141</v>
      </c>
    </row>
    <row r="153" spans="1:65" s="14" customFormat="1">
      <c r="B153" s="164"/>
      <c r="D153" s="157" t="s">
        <v>151</v>
      </c>
      <c r="E153" s="165" t="s">
        <v>1</v>
      </c>
      <c r="F153" s="166" t="s">
        <v>795</v>
      </c>
      <c r="H153" s="167">
        <v>103.4</v>
      </c>
      <c r="I153" s="168"/>
      <c r="L153" s="164"/>
      <c r="M153" s="169"/>
      <c r="N153" s="170"/>
      <c r="O153" s="170"/>
      <c r="P153" s="170"/>
      <c r="Q153" s="170"/>
      <c r="R153" s="170"/>
      <c r="S153" s="170"/>
      <c r="T153" s="170"/>
      <c r="U153" s="171"/>
      <c r="AT153" s="165" t="s">
        <v>151</v>
      </c>
      <c r="AU153" s="165" t="s">
        <v>79</v>
      </c>
      <c r="AV153" s="14" t="s">
        <v>79</v>
      </c>
      <c r="AW153" s="14" t="s">
        <v>26</v>
      </c>
      <c r="AX153" s="14" t="s">
        <v>77</v>
      </c>
      <c r="AY153" s="165" t="s">
        <v>141</v>
      </c>
    </row>
    <row r="154" spans="1:65" s="12" customFormat="1" ht="22.9" customHeight="1">
      <c r="B154" s="129"/>
      <c r="D154" s="130" t="s">
        <v>68</v>
      </c>
      <c r="E154" s="140" t="s">
        <v>194</v>
      </c>
      <c r="F154" s="140" t="s">
        <v>195</v>
      </c>
      <c r="I154" s="132"/>
      <c r="J154" s="141">
        <f>BK154</f>
        <v>0</v>
      </c>
      <c r="L154" s="129"/>
      <c r="M154" s="134"/>
      <c r="N154" s="135"/>
      <c r="O154" s="135"/>
      <c r="P154" s="136">
        <f>SUM(P155:P160)</f>
        <v>0</v>
      </c>
      <c r="Q154" s="135"/>
      <c r="R154" s="136">
        <f>SUM(R155:R160)</f>
        <v>0</v>
      </c>
      <c r="S154" s="135"/>
      <c r="T154" s="136">
        <f>SUM(T155:T160)</f>
        <v>0</v>
      </c>
      <c r="U154" s="137"/>
      <c r="AR154" s="130" t="s">
        <v>77</v>
      </c>
      <c r="AT154" s="138" t="s">
        <v>68</v>
      </c>
      <c r="AU154" s="138" t="s">
        <v>77</v>
      </c>
      <c r="AY154" s="130" t="s">
        <v>141</v>
      </c>
      <c r="BK154" s="139">
        <f>SUM(BK155:BK160)</f>
        <v>0</v>
      </c>
    </row>
    <row r="155" spans="1:65" s="2" customFormat="1" ht="24.2" customHeight="1">
      <c r="A155" s="32"/>
      <c r="B155" s="142"/>
      <c r="C155" s="143" t="s">
        <v>196</v>
      </c>
      <c r="D155" s="143" t="s">
        <v>144</v>
      </c>
      <c r="E155" s="144" t="s">
        <v>197</v>
      </c>
      <c r="F155" s="145" t="s">
        <v>198</v>
      </c>
      <c r="G155" s="146" t="s">
        <v>199</v>
      </c>
      <c r="H155" s="147">
        <v>8.0210000000000008</v>
      </c>
      <c r="I155" s="148"/>
      <c r="J155" s="149">
        <f>ROUND(I155*H155,2)</f>
        <v>0</v>
      </c>
      <c r="K155" s="145" t="s">
        <v>148</v>
      </c>
      <c r="L155" s="33"/>
      <c r="M155" s="150" t="s">
        <v>1</v>
      </c>
      <c r="N155" s="151" t="s">
        <v>34</v>
      </c>
      <c r="O155" s="58"/>
      <c r="P155" s="152">
        <f>O155*H155</f>
        <v>0</v>
      </c>
      <c r="Q155" s="152">
        <v>0</v>
      </c>
      <c r="R155" s="152">
        <f>Q155*H155</f>
        <v>0</v>
      </c>
      <c r="S155" s="152">
        <v>0</v>
      </c>
      <c r="T155" s="152">
        <f>S155*H155</f>
        <v>0</v>
      </c>
      <c r="U155" s="153" t="s">
        <v>1</v>
      </c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54" t="s">
        <v>149</v>
      </c>
      <c r="AT155" s="154" t="s">
        <v>144</v>
      </c>
      <c r="AU155" s="154" t="s">
        <v>79</v>
      </c>
      <c r="AY155" s="17" t="s">
        <v>141</v>
      </c>
      <c r="BE155" s="155">
        <f>IF(N155="základní",J155,0)</f>
        <v>0</v>
      </c>
      <c r="BF155" s="155">
        <f>IF(N155="snížená",J155,0)</f>
        <v>0</v>
      </c>
      <c r="BG155" s="155">
        <f>IF(N155="zákl. přenesená",J155,0)</f>
        <v>0</v>
      </c>
      <c r="BH155" s="155">
        <f>IF(N155="sníž. přenesená",J155,0)</f>
        <v>0</v>
      </c>
      <c r="BI155" s="155">
        <f>IF(N155="nulová",J155,0)</f>
        <v>0</v>
      </c>
      <c r="BJ155" s="17" t="s">
        <v>77</v>
      </c>
      <c r="BK155" s="155">
        <f>ROUND(I155*H155,2)</f>
        <v>0</v>
      </c>
      <c r="BL155" s="17" t="s">
        <v>149</v>
      </c>
      <c r="BM155" s="154" t="s">
        <v>796</v>
      </c>
    </row>
    <row r="156" spans="1:65" s="2" customFormat="1" ht="24.2" customHeight="1">
      <c r="A156" s="32"/>
      <c r="B156" s="142"/>
      <c r="C156" s="143" t="s">
        <v>201</v>
      </c>
      <c r="D156" s="143" t="s">
        <v>144</v>
      </c>
      <c r="E156" s="144" t="s">
        <v>202</v>
      </c>
      <c r="F156" s="145" t="s">
        <v>203</v>
      </c>
      <c r="G156" s="146" t="s">
        <v>199</v>
      </c>
      <c r="H156" s="147">
        <v>8.0210000000000008</v>
      </c>
      <c r="I156" s="148"/>
      <c r="J156" s="149">
        <f>ROUND(I156*H156,2)</f>
        <v>0</v>
      </c>
      <c r="K156" s="145" t="s">
        <v>148</v>
      </c>
      <c r="L156" s="33"/>
      <c r="M156" s="150" t="s">
        <v>1</v>
      </c>
      <c r="N156" s="151" t="s">
        <v>34</v>
      </c>
      <c r="O156" s="58"/>
      <c r="P156" s="152">
        <f>O156*H156</f>
        <v>0</v>
      </c>
      <c r="Q156" s="152">
        <v>0</v>
      </c>
      <c r="R156" s="152">
        <f>Q156*H156</f>
        <v>0</v>
      </c>
      <c r="S156" s="152">
        <v>0</v>
      </c>
      <c r="T156" s="152">
        <f>S156*H156</f>
        <v>0</v>
      </c>
      <c r="U156" s="153" t="s">
        <v>1</v>
      </c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54" t="s">
        <v>149</v>
      </c>
      <c r="AT156" s="154" t="s">
        <v>144</v>
      </c>
      <c r="AU156" s="154" t="s">
        <v>79</v>
      </c>
      <c r="AY156" s="17" t="s">
        <v>141</v>
      </c>
      <c r="BE156" s="155">
        <f>IF(N156="základní",J156,0)</f>
        <v>0</v>
      </c>
      <c r="BF156" s="155">
        <f>IF(N156="snížená",J156,0)</f>
        <v>0</v>
      </c>
      <c r="BG156" s="155">
        <f>IF(N156="zákl. přenesená",J156,0)</f>
        <v>0</v>
      </c>
      <c r="BH156" s="155">
        <f>IF(N156="sníž. přenesená",J156,0)</f>
        <v>0</v>
      </c>
      <c r="BI156" s="155">
        <f>IF(N156="nulová",J156,0)</f>
        <v>0</v>
      </c>
      <c r="BJ156" s="17" t="s">
        <v>77</v>
      </c>
      <c r="BK156" s="155">
        <f>ROUND(I156*H156,2)</f>
        <v>0</v>
      </c>
      <c r="BL156" s="17" t="s">
        <v>149</v>
      </c>
      <c r="BM156" s="154" t="s">
        <v>797</v>
      </c>
    </row>
    <row r="157" spans="1:65" s="2" customFormat="1" ht="24.2" customHeight="1">
      <c r="A157" s="32"/>
      <c r="B157" s="142"/>
      <c r="C157" s="143" t="s">
        <v>205</v>
      </c>
      <c r="D157" s="143" t="s">
        <v>144</v>
      </c>
      <c r="E157" s="144" t="s">
        <v>206</v>
      </c>
      <c r="F157" s="145" t="s">
        <v>207</v>
      </c>
      <c r="G157" s="146" t="s">
        <v>199</v>
      </c>
      <c r="H157" s="147">
        <v>72.188999999999993</v>
      </c>
      <c r="I157" s="148"/>
      <c r="J157" s="149">
        <f>ROUND(I157*H157,2)</f>
        <v>0</v>
      </c>
      <c r="K157" s="145" t="s">
        <v>148</v>
      </c>
      <c r="L157" s="33"/>
      <c r="M157" s="150" t="s">
        <v>1</v>
      </c>
      <c r="N157" s="151" t="s">
        <v>34</v>
      </c>
      <c r="O157" s="58"/>
      <c r="P157" s="152">
        <f>O157*H157</f>
        <v>0</v>
      </c>
      <c r="Q157" s="152">
        <v>0</v>
      </c>
      <c r="R157" s="152">
        <f>Q157*H157</f>
        <v>0</v>
      </c>
      <c r="S157" s="152">
        <v>0</v>
      </c>
      <c r="T157" s="152">
        <f>S157*H157</f>
        <v>0</v>
      </c>
      <c r="U157" s="153" t="s">
        <v>1</v>
      </c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54" t="s">
        <v>149</v>
      </c>
      <c r="AT157" s="154" t="s">
        <v>144</v>
      </c>
      <c r="AU157" s="154" t="s">
        <v>79</v>
      </c>
      <c r="AY157" s="17" t="s">
        <v>141</v>
      </c>
      <c r="BE157" s="155">
        <f>IF(N157="základní",J157,0)</f>
        <v>0</v>
      </c>
      <c r="BF157" s="155">
        <f>IF(N157="snížená",J157,0)</f>
        <v>0</v>
      </c>
      <c r="BG157" s="155">
        <f>IF(N157="zákl. přenesená",J157,0)</f>
        <v>0</v>
      </c>
      <c r="BH157" s="155">
        <f>IF(N157="sníž. přenesená",J157,0)</f>
        <v>0</v>
      </c>
      <c r="BI157" s="155">
        <f>IF(N157="nulová",J157,0)</f>
        <v>0</v>
      </c>
      <c r="BJ157" s="17" t="s">
        <v>77</v>
      </c>
      <c r="BK157" s="155">
        <f>ROUND(I157*H157,2)</f>
        <v>0</v>
      </c>
      <c r="BL157" s="17" t="s">
        <v>149</v>
      </c>
      <c r="BM157" s="154" t="s">
        <v>798</v>
      </c>
    </row>
    <row r="158" spans="1:65" s="13" customFormat="1">
      <c r="B158" s="156"/>
      <c r="D158" s="157" t="s">
        <v>151</v>
      </c>
      <c r="E158" s="158" t="s">
        <v>1</v>
      </c>
      <c r="F158" s="159" t="s">
        <v>209</v>
      </c>
      <c r="H158" s="158" t="s">
        <v>1</v>
      </c>
      <c r="I158" s="160"/>
      <c r="L158" s="156"/>
      <c r="M158" s="161"/>
      <c r="N158" s="162"/>
      <c r="O158" s="162"/>
      <c r="P158" s="162"/>
      <c r="Q158" s="162"/>
      <c r="R158" s="162"/>
      <c r="S158" s="162"/>
      <c r="T158" s="162"/>
      <c r="U158" s="163"/>
      <c r="AT158" s="158" t="s">
        <v>151</v>
      </c>
      <c r="AU158" s="158" t="s">
        <v>79</v>
      </c>
      <c r="AV158" s="13" t="s">
        <v>77</v>
      </c>
      <c r="AW158" s="13" t="s">
        <v>26</v>
      </c>
      <c r="AX158" s="13" t="s">
        <v>69</v>
      </c>
      <c r="AY158" s="158" t="s">
        <v>141</v>
      </c>
    </row>
    <row r="159" spans="1:65" s="14" customFormat="1">
      <c r="B159" s="164"/>
      <c r="D159" s="157" t="s">
        <v>151</v>
      </c>
      <c r="E159" s="165" t="s">
        <v>1</v>
      </c>
      <c r="F159" s="166" t="s">
        <v>799</v>
      </c>
      <c r="H159" s="167">
        <v>72.188999999999993</v>
      </c>
      <c r="I159" s="168"/>
      <c r="L159" s="164"/>
      <c r="M159" s="169"/>
      <c r="N159" s="170"/>
      <c r="O159" s="170"/>
      <c r="P159" s="170"/>
      <c r="Q159" s="170"/>
      <c r="R159" s="170"/>
      <c r="S159" s="170"/>
      <c r="T159" s="170"/>
      <c r="U159" s="171"/>
      <c r="AT159" s="165" t="s">
        <v>151</v>
      </c>
      <c r="AU159" s="165" t="s">
        <v>79</v>
      </c>
      <c r="AV159" s="14" t="s">
        <v>79</v>
      </c>
      <c r="AW159" s="14" t="s">
        <v>26</v>
      </c>
      <c r="AX159" s="14" t="s">
        <v>77</v>
      </c>
      <c r="AY159" s="165" t="s">
        <v>141</v>
      </c>
    </row>
    <row r="160" spans="1:65" s="2" customFormat="1" ht="33" customHeight="1">
      <c r="A160" s="32"/>
      <c r="B160" s="142"/>
      <c r="C160" s="143" t="s">
        <v>211</v>
      </c>
      <c r="D160" s="143" t="s">
        <v>144</v>
      </c>
      <c r="E160" s="144" t="s">
        <v>212</v>
      </c>
      <c r="F160" s="145" t="s">
        <v>213</v>
      </c>
      <c r="G160" s="146" t="s">
        <v>199</v>
      </c>
      <c r="H160" s="147">
        <v>8.0210000000000008</v>
      </c>
      <c r="I160" s="148"/>
      <c r="J160" s="149">
        <f>ROUND(I160*H160,2)</f>
        <v>0</v>
      </c>
      <c r="K160" s="145" t="s">
        <v>148</v>
      </c>
      <c r="L160" s="33"/>
      <c r="M160" s="150" t="s">
        <v>1</v>
      </c>
      <c r="N160" s="151" t="s">
        <v>34</v>
      </c>
      <c r="O160" s="58"/>
      <c r="P160" s="152">
        <f>O160*H160</f>
        <v>0</v>
      </c>
      <c r="Q160" s="152">
        <v>0</v>
      </c>
      <c r="R160" s="152">
        <f>Q160*H160</f>
        <v>0</v>
      </c>
      <c r="S160" s="152">
        <v>0</v>
      </c>
      <c r="T160" s="152">
        <f>S160*H160</f>
        <v>0</v>
      </c>
      <c r="U160" s="153" t="s">
        <v>1</v>
      </c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54" t="s">
        <v>149</v>
      </c>
      <c r="AT160" s="154" t="s">
        <v>144</v>
      </c>
      <c r="AU160" s="154" t="s">
        <v>79</v>
      </c>
      <c r="AY160" s="17" t="s">
        <v>141</v>
      </c>
      <c r="BE160" s="155">
        <f>IF(N160="základní",J160,0)</f>
        <v>0</v>
      </c>
      <c r="BF160" s="155">
        <f>IF(N160="snížená",J160,0)</f>
        <v>0</v>
      </c>
      <c r="BG160" s="155">
        <f>IF(N160="zákl. přenesená",J160,0)</f>
        <v>0</v>
      </c>
      <c r="BH160" s="155">
        <f>IF(N160="sníž. přenesená",J160,0)</f>
        <v>0</v>
      </c>
      <c r="BI160" s="155">
        <f>IF(N160="nulová",J160,0)</f>
        <v>0</v>
      </c>
      <c r="BJ160" s="17" t="s">
        <v>77</v>
      </c>
      <c r="BK160" s="155">
        <f>ROUND(I160*H160,2)</f>
        <v>0</v>
      </c>
      <c r="BL160" s="17" t="s">
        <v>149</v>
      </c>
      <c r="BM160" s="154" t="s">
        <v>800</v>
      </c>
    </row>
    <row r="161" spans="1:65" s="12" customFormat="1" ht="22.9" customHeight="1">
      <c r="B161" s="129"/>
      <c r="D161" s="130" t="s">
        <v>68</v>
      </c>
      <c r="E161" s="140" t="s">
        <v>215</v>
      </c>
      <c r="F161" s="140" t="s">
        <v>216</v>
      </c>
      <c r="I161" s="132"/>
      <c r="J161" s="141">
        <f>BK161</f>
        <v>0</v>
      </c>
      <c r="L161" s="129"/>
      <c r="M161" s="134"/>
      <c r="N161" s="135"/>
      <c r="O161" s="135"/>
      <c r="P161" s="136">
        <f>P162</f>
        <v>0</v>
      </c>
      <c r="Q161" s="135"/>
      <c r="R161" s="136">
        <f>R162</f>
        <v>0</v>
      </c>
      <c r="S161" s="135"/>
      <c r="T161" s="136">
        <f>T162</f>
        <v>0</v>
      </c>
      <c r="U161" s="137"/>
      <c r="AR161" s="130" t="s">
        <v>77</v>
      </c>
      <c r="AT161" s="138" t="s">
        <v>68</v>
      </c>
      <c r="AU161" s="138" t="s">
        <v>77</v>
      </c>
      <c r="AY161" s="130" t="s">
        <v>141</v>
      </c>
      <c r="BK161" s="139">
        <f>BK162</f>
        <v>0</v>
      </c>
    </row>
    <row r="162" spans="1:65" s="2" customFormat="1" ht="21.75" customHeight="1">
      <c r="A162" s="32"/>
      <c r="B162" s="142"/>
      <c r="C162" s="143" t="s">
        <v>217</v>
      </c>
      <c r="D162" s="143" t="s">
        <v>144</v>
      </c>
      <c r="E162" s="144" t="s">
        <v>218</v>
      </c>
      <c r="F162" s="145" t="s">
        <v>219</v>
      </c>
      <c r="G162" s="146" t="s">
        <v>199</v>
      </c>
      <c r="H162" s="147">
        <v>0.68700000000000006</v>
      </c>
      <c r="I162" s="148"/>
      <c r="J162" s="149">
        <f>ROUND(I162*H162,2)</f>
        <v>0</v>
      </c>
      <c r="K162" s="145" t="s">
        <v>148</v>
      </c>
      <c r="L162" s="33"/>
      <c r="M162" s="150" t="s">
        <v>1</v>
      </c>
      <c r="N162" s="151" t="s">
        <v>34</v>
      </c>
      <c r="O162" s="58"/>
      <c r="P162" s="152">
        <f>O162*H162</f>
        <v>0</v>
      </c>
      <c r="Q162" s="152">
        <v>0</v>
      </c>
      <c r="R162" s="152">
        <f>Q162*H162</f>
        <v>0</v>
      </c>
      <c r="S162" s="152">
        <v>0</v>
      </c>
      <c r="T162" s="152">
        <f>S162*H162</f>
        <v>0</v>
      </c>
      <c r="U162" s="153" t="s">
        <v>1</v>
      </c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54" t="s">
        <v>149</v>
      </c>
      <c r="AT162" s="154" t="s">
        <v>144</v>
      </c>
      <c r="AU162" s="154" t="s">
        <v>79</v>
      </c>
      <c r="AY162" s="17" t="s">
        <v>141</v>
      </c>
      <c r="BE162" s="155">
        <f>IF(N162="základní",J162,0)</f>
        <v>0</v>
      </c>
      <c r="BF162" s="155">
        <f>IF(N162="snížená",J162,0)</f>
        <v>0</v>
      </c>
      <c r="BG162" s="155">
        <f>IF(N162="zákl. přenesená",J162,0)</f>
        <v>0</v>
      </c>
      <c r="BH162" s="155">
        <f>IF(N162="sníž. přenesená",J162,0)</f>
        <v>0</v>
      </c>
      <c r="BI162" s="155">
        <f>IF(N162="nulová",J162,0)</f>
        <v>0</v>
      </c>
      <c r="BJ162" s="17" t="s">
        <v>77</v>
      </c>
      <c r="BK162" s="155">
        <f>ROUND(I162*H162,2)</f>
        <v>0</v>
      </c>
      <c r="BL162" s="17" t="s">
        <v>149</v>
      </c>
      <c r="BM162" s="154" t="s">
        <v>801</v>
      </c>
    </row>
    <row r="163" spans="1:65" s="12" customFormat="1" ht="25.9" customHeight="1">
      <c r="B163" s="129"/>
      <c r="D163" s="130" t="s">
        <v>68</v>
      </c>
      <c r="E163" s="131" t="s">
        <v>221</v>
      </c>
      <c r="F163" s="131" t="s">
        <v>222</v>
      </c>
      <c r="I163" s="132"/>
      <c r="J163" s="133">
        <f>BK163</f>
        <v>0</v>
      </c>
      <c r="L163" s="129"/>
      <c r="M163" s="134"/>
      <c r="N163" s="135"/>
      <c r="O163" s="135"/>
      <c r="P163" s="136">
        <f>P164+P166+P177+P182+P184+P188+P199+P214+P223</f>
        <v>0</v>
      </c>
      <c r="Q163" s="135"/>
      <c r="R163" s="136">
        <f>R164+R166+R177+R182+R184+R188+R199+R214+R223</f>
        <v>2.2066089</v>
      </c>
      <c r="S163" s="135"/>
      <c r="T163" s="136">
        <f>T164+T166+T177+T182+T184+T188+T199+T214+T223</f>
        <v>8.8548000000000016E-2</v>
      </c>
      <c r="U163" s="137"/>
      <c r="AR163" s="130" t="s">
        <v>79</v>
      </c>
      <c r="AT163" s="138" t="s">
        <v>68</v>
      </c>
      <c r="AU163" s="138" t="s">
        <v>69</v>
      </c>
      <c r="AY163" s="130" t="s">
        <v>141</v>
      </c>
      <c r="BK163" s="139">
        <f>BK164+BK166+BK177+BK182+BK184+BK188+BK199+BK214+BK223</f>
        <v>0</v>
      </c>
    </row>
    <row r="164" spans="1:65" s="12" customFormat="1" ht="22.9" customHeight="1">
      <c r="B164" s="129"/>
      <c r="D164" s="130" t="s">
        <v>68</v>
      </c>
      <c r="E164" s="140" t="s">
        <v>223</v>
      </c>
      <c r="F164" s="140" t="s">
        <v>224</v>
      </c>
      <c r="I164" s="132"/>
      <c r="J164" s="141">
        <f>BK164</f>
        <v>0</v>
      </c>
      <c r="L164" s="129"/>
      <c r="M164" s="134"/>
      <c r="N164" s="135"/>
      <c r="O164" s="135"/>
      <c r="P164" s="136">
        <f>P165</f>
        <v>0</v>
      </c>
      <c r="Q164" s="135"/>
      <c r="R164" s="136">
        <f>R165</f>
        <v>0</v>
      </c>
      <c r="S164" s="135"/>
      <c r="T164" s="136">
        <f>T165</f>
        <v>0</v>
      </c>
      <c r="U164" s="137"/>
      <c r="AR164" s="130" t="s">
        <v>79</v>
      </c>
      <c r="AT164" s="138" t="s">
        <v>68</v>
      </c>
      <c r="AU164" s="138" t="s">
        <v>77</v>
      </c>
      <c r="AY164" s="130" t="s">
        <v>141</v>
      </c>
      <c r="BK164" s="139">
        <f>BK165</f>
        <v>0</v>
      </c>
    </row>
    <row r="165" spans="1:65" s="2" customFormat="1" ht="16.5" customHeight="1">
      <c r="A165" s="32"/>
      <c r="B165" s="142"/>
      <c r="C165" s="143" t="s">
        <v>8</v>
      </c>
      <c r="D165" s="143" t="s">
        <v>144</v>
      </c>
      <c r="E165" s="144" t="s">
        <v>225</v>
      </c>
      <c r="F165" s="145" t="s">
        <v>226</v>
      </c>
      <c r="G165" s="146" t="s">
        <v>181</v>
      </c>
      <c r="H165" s="147">
        <v>1</v>
      </c>
      <c r="I165" s="148"/>
      <c r="J165" s="149">
        <f>ROUND(I165*H165,2)</f>
        <v>0</v>
      </c>
      <c r="K165" s="145" t="s">
        <v>1</v>
      </c>
      <c r="L165" s="33"/>
      <c r="M165" s="150" t="s">
        <v>1</v>
      </c>
      <c r="N165" s="151" t="s">
        <v>34</v>
      </c>
      <c r="O165" s="58"/>
      <c r="P165" s="152">
        <f>O165*H165</f>
        <v>0</v>
      </c>
      <c r="Q165" s="152">
        <v>0</v>
      </c>
      <c r="R165" s="152">
        <f>Q165*H165</f>
        <v>0</v>
      </c>
      <c r="S165" s="152">
        <v>0</v>
      </c>
      <c r="T165" s="152">
        <f>S165*H165</f>
        <v>0</v>
      </c>
      <c r="U165" s="153" t="s">
        <v>1</v>
      </c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54" t="s">
        <v>227</v>
      </c>
      <c r="AT165" s="154" t="s">
        <v>144</v>
      </c>
      <c r="AU165" s="154" t="s">
        <v>79</v>
      </c>
      <c r="AY165" s="17" t="s">
        <v>141</v>
      </c>
      <c r="BE165" s="155">
        <f>IF(N165="základní",J165,0)</f>
        <v>0</v>
      </c>
      <c r="BF165" s="155">
        <f>IF(N165="snížená",J165,0)</f>
        <v>0</v>
      </c>
      <c r="BG165" s="155">
        <f>IF(N165="zákl. přenesená",J165,0)</f>
        <v>0</v>
      </c>
      <c r="BH165" s="155">
        <f>IF(N165="sníž. přenesená",J165,0)</f>
        <v>0</v>
      </c>
      <c r="BI165" s="155">
        <f>IF(N165="nulová",J165,0)</f>
        <v>0</v>
      </c>
      <c r="BJ165" s="17" t="s">
        <v>77</v>
      </c>
      <c r="BK165" s="155">
        <f>ROUND(I165*H165,2)</f>
        <v>0</v>
      </c>
      <c r="BL165" s="17" t="s">
        <v>227</v>
      </c>
      <c r="BM165" s="154" t="s">
        <v>802</v>
      </c>
    </row>
    <row r="166" spans="1:65" s="12" customFormat="1" ht="22.9" customHeight="1">
      <c r="B166" s="129"/>
      <c r="D166" s="130" t="s">
        <v>68</v>
      </c>
      <c r="E166" s="140" t="s">
        <v>229</v>
      </c>
      <c r="F166" s="140" t="s">
        <v>230</v>
      </c>
      <c r="I166" s="132"/>
      <c r="J166" s="141">
        <f>BK166</f>
        <v>0</v>
      </c>
      <c r="L166" s="129"/>
      <c r="M166" s="134"/>
      <c r="N166" s="135"/>
      <c r="O166" s="135"/>
      <c r="P166" s="136">
        <f>SUM(P167:P176)</f>
        <v>0</v>
      </c>
      <c r="Q166" s="135"/>
      <c r="R166" s="136">
        <f>SUM(R167:R176)</f>
        <v>0.22569000000000003</v>
      </c>
      <c r="S166" s="135"/>
      <c r="T166" s="136">
        <f>SUM(T167:T176)</f>
        <v>0</v>
      </c>
      <c r="U166" s="137"/>
      <c r="AR166" s="130" t="s">
        <v>79</v>
      </c>
      <c r="AT166" s="138" t="s">
        <v>68</v>
      </c>
      <c r="AU166" s="138" t="s">
        <v>77</v>
      </c>
      <c r="AY166" s="130" t="s">
        <v>141</v>
      </c>
      <c r="BK166" s="139">
        <f>SUM(BK167:BK176)</f>
        <v>0</v>
      </c>
    </row>
    <row r="167" spans="1:65" s="2" customFormat="1" ht="33" customHeight="1">
      <c r="A167" s="32"/>
      <c r="B167" s="142"/>
      <c r="C167" s="143" t="s">
        <v>227</v>
      </c>
      <c r="D167" s="143" t="s">
        <v>144</v>
      </c>
      <c r="E167" s="144" t="s">
        <v>231</v>
      </c>
      <c r="F167" s="145" t="s">
        <v>232</v>
      </c>
      <c r="G167" s="146" t="s">
        <v>233</v>
      </c>
      <c r="H167" s="147">
        <v>2</v>
      </c>
      <c r="I167" s="148"/>
      <c r="J167" s="149">
        <f t="shared" ref="J167:J176" si="0">ROUND(I167*H167,2)</f>
        <v>0</v>
      </c>
      <c r="K167" s="145" t="s">
        <v>148</v>
      </c>
      <c r="L167" s="33"/>
      <c r="M167" s="150" t="s">
        <v>1</v>
      </c>
      <c r="N167" s="151" t="s">
        <v>34</v>
      </c>
      <c r="O167" s="58"/>
      <c r="P167" s="152">
        <f t="shared" ref="P167:P176" si="1">O167*H167</f>
        <v>0</v>
      </c>
      <c r="Q167" s="152">
        <v>1.6969999999999999E-2</v>
      </c>
      <c r="R167" s="152">
        <f t="shared" ref="R167:R176" si="2">Q167*H167</f>
        <v>3.3939999999999998E-2</v>
      </c>
      <c r="S167" s="152">
        <v>0</v>
      </c>
      <c r="T167" s="152">
        <f t="shared" ref="T167:T176" si="3">S167*H167</f>
        <v>0</v>
      </c>
      <c r="U167" s="153" t="s">
        <v>1</v>
      </c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154" t="s">
        <v>227</v>
      </c>
      <c r="AT167" s="154" t="s">
        <v>144</v>
      </c>
      <c r="AU167" s="154" t="s">
        <v>79</v>
      </c>
      <c r="AY167" s="17" t="s">
        <v>141</v>
      </c>
      <c r="BE167" s="155">
        <f t="shared" ref="BE167:BE176" si="4">IF(N167="základní",J167,0)</f>
        <v>0</v>
      </c>
      <c r="BF167" s="155">
        <f t="shared" ref="BF167:BF176" si="5">IF(N167="snížená",J167,0)</f>
        <v>0</v>
      </c>
      <c r="BG167" s="155">
        <f t="shared" ref="BG167:BG176" si="6">IF(N167="zákl. přenesená",J167,0)</f>
        <v>0</v>
      </c>
      <c r="BH167" s="155">
        <f t="shared" ref="BH167:BH176" si="7">IF(N167="sníž. přenesená",J167,0)</f>
        <v>0</v>
      </c>
      <c r="BI167" s="155">
        <f t="shared" ref="BI167:BI176" si="8">IF(N167="nulová",J167,0)</f>
        <v>0</v>
      </c>
      <c r="BJ167" s="17" t="s">
        <v>77</v>
      </c>
      <c r="BK167" s="155">
        <f t="shared" ref="BK167:BK176" si="9">ROUND(I167*H167,2)</f>
        <v>0</v>
      </c>
      <c r="BL167" s="17" t="s">
        <v>227</v>
      </c>
      <c r="BM167" s="154" t="s">
        <v>803</v>
      </c>
    </row>
    <row r="168" spans="1:65" s="2" customFormat="1" ht="24.2" customHeight="1">
      <c r="A168" s="32"/>
      <c r="B168" s="142"/>
      <c r="C168" s="172" t="s">
        <v>235</v>
      </c>
      <c r="D168" s="172" t="s">
        <v>172</v>
      </c>
      <c r="E168" s="173" t="s">
        <v>236</v>
      </c>
      <c r="F168" s="174" t="s">
        <v>237</v>
      </c>
      <c r="G168" s="175" t="s">
        <v>238</v>
      </c>
      <c r="H168" s="176">
        <v>2</v>
      </c>
      <c r="I168" s="177"/>
      <c r="J168" s="178">
        <f t="shared" si="0"/>
        <v>0</v>
      </c>
      <c r="K168" s="174" t="s">
        <v>148</v>
      </c>
      <c r="L168" s="179"/>
      <c r="M168" s="180" t="s">
        <v>1</v>
      </c>
      <c r="N168" s="181" t="s">
        <v>34</v>
      </c>
      <c r="O168" s="58"/>
      <c r="P168" s="152">
        <f t="shared" si="1"/>
        <v>0</v>
      </c>
      <c r="Q168" s="152">
        <v>1.4999999999999999E-2</v>
      </c>
      <c r="R168" s="152">
        <f t="shared" si="2"/>
        <v>0.03</v>
      </c>
      <c r="S168" s="152">
        <v>0</v>
      </c>
      <c r="T168" s="152">
        <f t="shared" si="3"/>
        <v>0</v>
      </c>
      <c r="U168" s="153" t="s">
        <v>1</v>
      </c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54" t="s">
        <v>239</v>
      </c>
      <c r="AT168" s="154" t="s">
        <v>172</v>
      </c>
      <c r="AU168" s="154" t="s">
        <v>79</v>
      </c>
      <c r="AY168" s="17" t="s">
        <v>141</v>
      </c>
      <c r="BE168" s="155">
        <f t="shared" si="4"/>
        <v>0</v>
      </c>
      <c r="BF168" s="155">
        <f t="shared" si="5"/>
        <v>0</v>
      </c>
      <c r="BG168" s="155">
        <f t="shared" si="6"/>
        <v>0</v>
      </c>
      <c r="BH168" s="155">
        <f t="shared" si="7"/>
        <v>0</v>
      </c>
      <c r="BI168" s="155">
        <f t="shared" si="8"/>
        <v>0</v>
      </c>
      <c r="BJ168" s="17" t="s">
        <v>77</v>
      </c>
      <c r="BK168" s="155">
        <f t="shared" si="9"/>
        <v>0</v>
      </c>
      <c r="BL168" s="17" t="s">
        <v>227</v>
      </c>
      <c r="BM168" s="154" t="s">
        <v>804</v>
      </c>
    </row>
    <row r="169" spans="1:65" s="2" customFormat="1" ht="24.2" customHeight="1">
      <c r="A169" s="32"/>
      <c r="B169" s="142"/>
      <c r="C169" s="143" t="s">
        <v>241</v>
      </c>
      <c r="D169" s="143" t="s">
        <v>144</v>
      </c>
      <c r="E169" s="144" t="s">
        <v>246</v>
      </c>
      <c r="F169" s="145" t="s">
        <v>247</v>
      </c>
      <c r="G169" s="146" t="s">
        <v>233</v>
      </c>
      <c r="H169" s="147">
        <v>2</v>
      </c>
      <c r="I169" s="148"/>
      <c r="J169" s="149">
        <f t="shared" si="0"/>
        <v>0</v>
      </c>
      <c r="K169" s="145" t="s">
        <v>148</v>
      </c>
      <c r="L169" s="33"/>
      <c r="M169" s="150" t="s">
        <v>1</v>
      </c>
      <c r="N169" s="151" t="s">
        <v>34</v>
      </c>
      <c r="O169" s="58"/>
      <c r="P169" s="152">
        <f t="shared" si="1"/>
        <v>0</v>
      </c>
      <c r="Q169" s="152">
        <v>1.6080000000000001E-2</v>
      </c>
      <c r="R169" s="152">
        <f t="shared" si="2"/>
        <v>3.2160000000000001E-2</v>
      </c>
      <c r="S169" s="152">
        <v>0</v>
      </c>
      <c r="T169" s="152">
        <f t="shared" si="3"/>
        <v>0</v>
      </c>
      <c r="U169" s="153" t="s">
        <v>1</v>
      </c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54" t="s">
        <v>227</v>
      </c>
      <c r="AT169" s="154" t="s">
        <v>144</v>
      </c>
      <c r="AU169" s="154" t="s">
        <v>79</v>
      </c>
      <c r="AY169" s="17" t="s">
        <v>141</v>
      </c>
      <c r="BE169" s="155">
        <f t="shared" si="4"/>
        <v>0</v>
      </c>
      <c r="BF169" s="155">
        <f t="shared" si="5"/>
        <v>0</v>
      </c>
      <c r="BG169" s="155">
        <f t="shared" si="6"/>
        <v>0</v>
      </c>
      <c r="BH169" s="155">
        <f t="shared" si="7"/>
        <v>0</v>
      </c>
      <c r="BI169" s="155">
        <f t="shared" si="8"/>
        <v>0</v>
      </c>
      <c r="BJ169" s="17" t="s">
        <v>77</v>
      </c>
      <c r="BK169" s="155">
        <f t="shared" si="9"/>
        <v>0</v>
      </c>
      <c r="BL169" s="17" t="s">
        <v>227</v>
      </c>
      <c r="BM169" s="154" t="s">
        <v>805</v>
      </c>
    </row>
    <row r="170" spans="1:65" s="2" customFormat="1" ht="33" customHeight="1">
      <c r="A170" s="32"/>
      <c r="B170" s="142"/>
      <c r="C170" s="172" t="s">
        <v>245</v>
      </c>
      <c r="D170" s="172" t="s">
        <v>172</v>
      </c>
      <c r="E170" s="173" t="s">
        <v>250</v>
      </c>
      <c r="F170" s="174" t="s">
        <v>251</v>
      </c>
      <c r="G170" s="175" t="s">
        <v>238</v>
      </c>
      <c r="H170" s="176">
        <v>2</v>
      </c>
      <c r="I170" s="177"/>
      <c r="J170" s="178">
        <f t="shared" si="0"/>
        <v>0</v>
      </c>
      <c r="K170" s="174" t="s">
        <v>148</v>
      </c>
      <c r="L170" s="179"/>
      <c r="M170" s="180" t="s">
        <v>1</v>
      </c>
      <c r="N170" s="181" t="s">
        <v>34</v>
      </c>
      <c r="O170" s="58"/>
      <c r="P170" s="152">
        <f t="shared" si="1"/>
        <v>0</v>
      </c>
      <c r="Q170" s="152">
        <v>1.6E-2</v>
      </c>
      <c r="R170" s="152">
        <f t="shared" si="2"/>
        <v>3.2000000000000001E-2</v>
      </c>
      <c r="S170" s="152">
        <v>0</v>
      </c>
      <c r="T170" s="152">
        <f t="shared" si="3"/>
        <v>0</v>
      </c>
      <c r="U170" s="153" t="s">
        <v>1</v>
      </c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54" t="s">
        <v>239</v>
      </c>
      <c r="AT170" s="154" t="s">
        <v>172</v>
      </c>
      <c r="AU170" s="154" t="s">
        <v>79</v>
      </c>
      <c r="AY170" s="17" t="s">
        <v>141</v>
      </c>
      <c r="BE170" s="155">
        <f t="shared" si="4"/>
        <v>0</v>
      </c>
      <c r="BF170" s="155">
        <f t="shared" si="5"/>
        <v>0</v>
      </c>
      <c r="BG170" s="155">
        <f t="shared" si="6"/>
        <v>0</v>
      </c>
      <c r="BH170" s="155">
        <f t="shared" si="7"/>
        <v>0</v>
      </c>
      <c r="BI170" s="155">
        <f t="shared" si="8"/>
        <v>0</v>
      </c>
      <c r="BJ170" s="17" t="s">
        <v>77</v>
      </c>
      <c r="BK170" s="155">
        <f t="shared" si="9"/>
        <v>0</v>
      </c>
      <c r="BL170" s="17" t="s">
        <v>227</v>
      </c>
      <c r="BM170" s="154" t="s">
        <v>806</v>
      </c>
    </row>
    <row r="171" spans="1:65" s="2" customFormat="1" ht="33" customHeight="1">
      <c r="A171" s="32"/>
      <c r="B171" s="142"/>
      <c r="C171" s="143" t="s">
        <v>249</v>
      </c>
      <c r="D171" s="143" t="s">
        <v>144</v>
      </c>
      <c r="E171" s="144" t="s">
        <v>253</v>
      </c>
      <c r="F171" s="145" t="s">
        <v>254</v>
      </c>
      <c r="G171" s="146" t="s">
        <v>233</v>
      </c>
      <c r="H171" s="147">
        <v>3</v>
      </c>
      <c r="I171" s="148"/>
      <c r="J171" s="149">
        <f t="shared" si="0"/>
        <v>0</v>
      </c>
      <c r="K171" s="145" t="s">
        <v>148</v>
      </c>
      <c r="L171" s="33"/>
      <c r="M171" s="150" t="s">
        <v>1</v>
      </c>
      <c r="N171" s="151" t="s">
        <v>34</v>
      </c>
      <c r="O171" s="58"/>
      <c r="P171" s="152">
        <f t="shared" si="1"/>
        <v>0</v>
      </c>
      <c r="Q171" s="152">
        <v>1.6469999999999999E-2</v>
      </c>
      <c r="R171" s="152">
        <f t="shared" si="2"/>
        <v>4.9409999999999996E-2</v>
      </c>
      <c r="S171" s="152">
        <v>0</v>
      </c>
      <c r="T171" s="152">
        <f t="shared" si="3"/>
        <v>0</v>
      </c>
      <c r="U171" s="153" t="s">
        <v>1</v>
      </c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54" t="s">
        <v>227</v>
      </c>
      <c r="AT171" s="154" t="s">
        <v>144</v>
      </c>
      <c r="AU171" s="154" t="s">
        <v>79</v>
      </c>
      <c r="AY171" s="17" t="s">
        <v>141</v>
      </c>
      <c r="BE171" s="155">
        <f t="shared" si="4"/>
        <v>0</v>
      </c>
      <c r="BF171" s="155">
        <f t="shared" si="5"/>
        <v>0</v>
      </c>
      <c r="BG171" s="155">
        <f t="shared" si="6"/>
        <v>0</v>
      </c>
      <c r="BH171" s="155">
        <f t="shared" si="7"/>
        <v>0</v>
      </c>
      <c r="BI171" s="155">
        <f t="shared" si="8"/>
        <v>0</v>
      </c>
      <c r="BJ171" s="17" t="s">
        <v>77</v>
      </c>
      <c r="BK171" s="155">
        <f t="shared" si="9"/>
        <v>0</v>
      </c>
      <c r="BL171" s="17" t="s">
        <v>227</v>
      </c>
      <c r="BM171" s="154" t="s">
        <v>807</v>
      </c>
    </row>
    <row r="172" spans="1:65" s="2" customFormat="1" ht="16.5" customHeight="1">
      <c r="A172" s="32"/>
      <c r="B172" s="142"/>
      <c r="C172" s="172" t="s">
        <v>7</v>
      </c>
      <c r="D172" s="172" t="s">
        <v>172</v>
      </c>
      <c r="E172" s="173" t="s">
        <v>257</v>
      </c>
      <c r="F172" s="174" t="s">
        <v>258</v>
      </c>
      <c r="G172" s="175" t="s">
        <v>238</v>
      </c>
      <c r="H172" s="176">
        <v>3</v>
      </c>
      <c r="I172" s="177"/>
      <c r="J172" s="178">
        <f t="shared" si="0"/>
        <v>0</v>
      </c>
      <c r="K172" s="174" t="s">
        <v>148</v>
      </c>
      <c r="L172" s="179"/>
      <c r="M172" s="180" t="s">
        <v>1</v>
      </c>
      <c r="N172" s="181" t="s">
        <v>34</v>
      </c>
      <c r="O172" s="58"/>
      <c r="P172" s="152">
        <f t="shared" si="1"/>
        <v>0</v>
      </c>
      <c r="Q172" s="152">
        <v>1.35E-2</v>
      </c>
      <c r="R172" s="152">
        <f t="shared" si="2"/>
        <v>4.0500000000000001E-2</v>
      </c>
      <c r="S172" s="152">
        <v>0</v>
      </c>
      <c r="T172" s="152">
        <f t="shared" si="3"/>
        <v>0</v>
      </c>
      <c r="U172" s="153" t="s">
        <v>1</v>
      </c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54" t="s">
        <v>239</v>
      </c>
      <c r="AT172" s="154" t="s">
        <v>172</v>
      </c>
      <c r="AU172" s="154" t="s">
        <v>79</v>
      </c>
      <c r="AY172" s="17" t="s">
        <v>141</v>
      </c>
      <c r="BE172" s="155">
        <f t="shared" si="4"/>
        <v>0</v>
      </c>
      <c r="BF172" s="155">
        <f t="shared" si="5"/>
        <v>0</v>
      </c>
      <c r="BG172" s="155">
        <f t="shared" si="6"/>
        <v>0</v>
      </c>
      <c r="BH172" s="155">
        <f t="shared" si="7"/>
        <v>0</v>
      </c>
      <c r="BI172" s="155">
        <f t="shared" si="8"/>
        <v>0</v>
      </c>
      <c r="BJ172" s="17" t="s">
        <v>77</v>
      </c>
      <c r="BK172" s="155">
        <f t="shared" si="9"/>
        <v>0</v>
      </c>
      <c r="BL172" s="17" t="s">
        <v>227</v>
      </c>
      <c r="BM172" s="154" t="s">
        <v>808</v>
      </c>
    </row>
    <row r="173" spans="1:65" s="2" customFormat="1" ht="24.2" customHeight="1">
      <c r="A173" s="32"/>
      <c r="B173" s="142"/>
      <c r="C173" s="143" t="s">
        <v>256</v>
      </c>
      <c r="D173" s="143" t="s">
        <v>144</v>
      </c>
      <c r="E173" s="144" t="s">
        <v>269</v>
      </c>
      <c r="F173" s="145" t="s">
        <v>270</v>
      </c>
      <c r="G173" s="146" t="s">
        <v>238</v>
      </c>
      <c r="H173" s="147">
        <v>3</v>
      </c>
      <c r="I173" s="148"/>
      <c r="J173" s="149">
        <f t="shared" si="0"/>
        <v>0</v>
      </c>
      <c r="K173" s="145" t="s">
        <v>148</v>
      </c>
      <c r="L173" s="33"/>
      <c r="M173" s="150" t="s">
        <v>1</v>
      </c>
      <c r="N173" s="151" t="s">
        <v>34</v>
      </c>
      <c r="O173" s="58"/>
      <c r="P173" s="152">
        <f t="shared" si="1"/>
        <v>0</v>
      </c>
      <c r="Q173" s="152">
        <v>4.0000000000000003E-5</v>
      </c>
      <c r="R173" s="152">
        <f t="shared" si="2"/>
        <v>1.2000000000000002E-4</v>
      </c>
      <c r="S173" s="152">
        <v>0</v>
      </c>
      <c r="T173" s="152">
        <f t="shared" si="3"/>
        <v>0</v>
      </c>
      <c r="U173" s="153" t="s">
        <v>1</v>
      </c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54" t="s">
        <v>227</v>
      </c>
      <c r="AT173" s="154" t="s">
        <v>144</v>
      </c>
      <c r="AU173" s="154" t="s">
        <v>79</v>
      </c>
      <c r="AY173" s="17" t="s">
        <v>141</v>
      </c>
      <c r="BE173" s="155">
        <f t="shared" si="4"/>
        <v>0</v>
      </c>
      <c r="BF173" s="155">
        <f t="shared" si="5"/>
        <v>0</v>
      </c>
      <c r="BG173" s="155">
        <f t="shared" si="6"/>
        <v>0</v>
      </c>
      <c r="BH173" s="155">
        <f t="shared" si="7"/>
        <v>0</v>
      </c>
      <c r="BI173" s="155">
        <f t="shared" si="8"/>
        <v>0</v>
      </c>
      <c r="BJ173" s="17" t="s">
        <v>77</v>
      </c>
      <c r="BK173" s="155">
        <f t="shared" si="9"/>
        <v>0</v>
      </c>
      <c r="BL173" s="17" t="s">
        <v>227</v>
      </c>
      <c r="BM173" s="154" t="s">
        <v>809</v>
      </c>
    </row>
    <row r="174" spans="1:65" s="2" customFormat="1" ht="16.5" customHeight="1">
      <c r="A174" s="32"/>
      <c r="B174" s="142"/>
      <c r="C174" s="172" t="s">
        <v>260</v>
      </c>
      <c r="D174" s="172" t="s">
        <v>172</v>
      </c>
      <c r="E174" s="173" t="s">
        <v>273</v>
      </c>
      <c r="F174" s="174" t="s">
        <v>274</v>
      </c>
      <c r="G174" s="175" t="s">
        <v>238</v>
      </c>
      <c r="H174" s="176">
        <v>3</v>
      </c>
      <c r="I174" s="177"/>
      <c r="J174" s="178">
        <f t="shared" si="0"/>
        <v>0</v>
      </c>
      <c r="K174" s="174" t="s">
        <v>148</v>
      </c>
      <c r="L174" s="179"/>
      <c r="M174" s="180" t="s">
        <v>1</v>
      </c>
      <c r="N174" s="181" t="s">
        <v>34</v>
      </c>
      <c r="O174" s="58"/>
      <c r="P174" s="152">
        <f t="shared" si="1"/>
        <v>0</v>
      </c>
      <c r="Q174" s="152">
        <v>2.5000000000000001E-3</v>
      </c>
      <c r="R174" s="152">
        <f t="shared" si="2"/>
        <v>7.4999999999999997E-3</v>
      </c>
      <c r="S174" s="152">
        <v>0</v>
      </c>
      <c r="T174" s="152">
        <f t="shared" si="3"/>
        <v>0</v>
      </c>
      <c r="U174" s="153" t="s">
        <v>1</v>
      </c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54" t="s">
        <v>239</v>
      </c>
      <c r="AT174" s="154" t="s">
        <v>172</v>
      </c>
      <c r="AU174" s="154" t="s">
        <v>79</v>
      </c>
      <c r="AY174" s="17" t="s">
        <v>141</v>
      </c>
      <c r="BE174" s="155">
        <f t="shared" si="4"/>
        <v>0</v>
      </c>
      <c r="BF174" s="155">
        <f t="shared" si="5"/>
        <v>0</v>
      </c>
      <c r="BG174" s="155">
        <f t="shared" si="6"/>
        <v>0</v>
      </c>
      <c r="BH174" s="155">
        <f t="shared" si="7"/>
        <v>0</v>
      </c>
      <c r="BI174" s="155">
        <f t="shared" si="8"/>
        <v>0</v>
      </c>
      <c r="BJ174" s="17" t="s">
        <v>77</v>
      </c>
      <c r="BK174" s="155">
        <f t="shared" si="9"/>
        <v>0</v>
      </c>
      <c r="BL174" s="17" t="s">
        <v>227</v>
      </c>
      <c r="BM174" s="154" t="s">
        <v>810</v>
      </c>
    </row>
    <row r="175" spans="1:65" s="2" customFormat="1" ht="24.2" customHeight="1">
      <c r="A175" s="32"/>
      <c r="B175" s="142"/>
      <c r="C175" s="143" t="s">
        <v>264</v>
      </c>
      <c r="D175" s="143" t="s">
        <v>144</v>
      </c>
      <c r="E175" s="144" t="s">
        <v>277</v>
      </c>
      <c r="F175" s="145" t="s">
        <v>278</v>
      </c>
      <c r="G175" s="146" t="s">
        <v>181</v>
      </c>
      <c r="H175" s="147">
        <v>1</v>
      </c>
      <c r="I175" s="148"/>
      <c r="J175" s="149">
        <f t="shared" si="0"/>
        <v>0</v>
      </c>
      <c r="K175" s="145" t="s">
        <v>1</v>
      </c>
      <c r="L175" s="33"/>
      <c r="M175" s="150" t="s">
        <v>1</v>
      </c>
      <c r="N175" s="151" t="s">
        <v>34</v>
      </c>
      <c r="O175" s="58"/>
      <c r="P175" s="152">
        <f t="shared" si="1"/>
        <v>0</v>
      </c>
      <c r="Q175" s="152">
        <v>6.0000000000000002E-5</v>
      </c>
      <c r="R175" s="152">
        <f t="shared" si="2"/>
        <v>6.0000000000000002E-5</v>
      </c>
      <c r="S175" s="152">
        <v>0</v>
      </c>
      <c r="T175" s="152">
        <f t="shared" si="3"/>
        <v>0</v>
      </c>
      <c r="U175" s="153" t="s">
        <v>1</v>
      </c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54" t="s">
        <v>227</v>
      </c>
      <c r="AT175" s="154" t="s">
        <v>144</v>
      </c>
      <c r="AU175" s="154" t="s">
        <v>79</v>
      </c>
      <c r="AY175" s="17" t="s">
        <v>141</v>
      </c>
      <c r="BE175" s="155">
        <f t="shared" si="4"/>
        <v>0</v>
      </c>
      <c r="BF175" s="155">
        <f t="shared" si="5"/>
        <v>0</v>
      </c>
      <c r="BG175" s="155">
        <f t="shared" si="6"/>
        <v>0</v>
      </c>
      <c r="BH175" s="155">
        <f t="shared" si="7"/>
        <v>0</v>
      </c>
      <c r="BI175" s="155">
        <f t="shared" si="8"/>
        <v>0</v>
      </c>
      <c r="BJ175" s="17" t="s">
        <v>77</v>
      </c>
      <c r="BK175" s="155">
        <f t="shared" si="9"/>
        <v>0</v>
      </c>
      <c r="BL175" s="17" t="s">
        <v>227</v>
      </c>
      <c r="BM175" s="154" t="s">
        <v>811</v>
      </c>
    </row>
    <row r="176" spans="1:65" s="2" customFormat="1" ht="24.2" customHeight="1">
      <c r="A176" s="32"/>
      <c r="B176" s="142"/>
      <c r="C176" s="143" t="s">
        <v>268</v>
      </c>
      <c r="D176" s="143" t="s">
        <v>144</v>
      </c>
      <c r="E176" s="144" t="s">
        <v>281</v>
      </c>
      <c r="F176" s="145" t="s">
        <v>282</v>
      </c>
      <c r="G176" s="146" t="s">
        <v>199</v>
      </c>
      <c r="H176" s="147">
        <v>0.22600000000000001</v>
      </c>
      <c r="I176" s="148"/>
      <c r="J176" s="149">
        <f t="shared" si="0"/>
        <v>0</v>
      </c>
      <c r="K176" s="145" t="s">
        <v>148</v>
      </c>
      <c r="L176" s="33"/>
      <c r="M176" s="150" t="s">
        <v>1</v>
      </c>
      <c r="N176" s="151" t="s">
        <v>34</v>
      </c>
      <c r="O176" s="58"/>
      <c r="P176" s="152">
        <f t="shared" si="1"/>
        <v>0</v>
      </c>
      <c r="Q176" s="152">
        <v>0</v>
      </c>
      <c r="R176" s="152">
        <f t="shared" si="2"/>
        <v>0</v>
      </c>
      <c r="S176" s="152">
        <v>0</v>
      </c>
      <c r="T176" s="152">
        <f t="shared" si="3"/>
        <v>0</v>
      </c>
      <c r="U176" s="153" t="s">
        <v>1</v>
      </c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54" t="s">
        <v>227</v>
      </c>
      <c r="AT176" s="154" t="s">
        <v>144</v>
      </c>
      <c r="AU176" s="154" t="s">
        <v>79</v>
      </c>
      <c r="AY176" s="17" t="s">
        <v>141</v>
      </c>
      <c r="BE176" s="155">
        <f t="shared" si="4"/>
        <v>0</v>
      </c>
      <c r="BF176" s="155">
        <f t="shared" si="5"/>
        <v>0</v>
      </c>
      <c r="BG176" s="155">
        <f t="shared" si="6"/>
        <v>0</v>
      </c>
      <c r="BH176" s="155">
        <f t="shared" si="7"/>
        <v>0</v>
      </c>
      <c r="BI176" s="155">
        <f t="shared" si="8"/>
        <v>0</v>
      </c>
      <c r="BJ176" s="17" t="s">
        <v>77</v>
      </c>
      <c r="BK176" s="155">
        <f t="shared" si="9"/>
        <v>0</v>
      </c>
      <c r="BL176" s="17" t="s">
        <v>227</v>
      </c>
      <c r="BM176" s="154" t="s">
        <v>812</v>
      </c>
    </row>
    <row r="177" spans="1:65" s="12" customFormat="1" ht="22.9" customHeight="1">
      <c r="B177" s="129"/>
      <c r="D177" s="130" t="s">
        <v>68</v>
      </c>
      <c r="E177" s="140" t="s">
        <v>284</v>
      </c>
      <c r="F177" s="140" t="s">
        <v>285</v>
      </c>
      <c r="I177" s="132"/>
      <c r="J177" s="141">
        <f>BK177</f>
        <v>0</v>
      </c>
      <c r="L177" s="129"/>
      <c r="M177" s="134"/>
      <c r="N177" s="135"/>
      <c r="O177" s="135"/>
      <c r="P177" s="136">
        <f>SUM(P178:P181)</f>
        <v>0</v>
      </c>
      <c r="Q177" s="135"/>
      <c r="R177" s="136">
        <f>SUM(R178:R181)</f>
        <v>1.9700000000000002E-2</v>
      </c>
      <c r="S177" s="135"/>
      <c r="T177" s="136">
        <f>SUM(T178:T181)</f>
        <v>0</v>
      </c>
      <c r="U177" s="137"/>
      <c r="AR177" s="130" t="s">
        <v>79</v>
      </c>
      <c r="AT177" s="138" t="s">
        <v>68</v>
      </c>
      <c r="AU177" s="138" t="s">
        <v>77</v>
      </c>
      <c r="AY177" s="130" t="s">
        <v>141</v>
      </c>
      <c r="BK177" s="139">
        <f>SUM(BK178:BK181)</f>
        <v>0</v>
      </c>
    </row>
    <row r="178" spans="1:65" s="2" customFormat="1" ht="33" customHeight="1">
      <c r="A178" s="32"/>
      <c r="B178" s="142"/>
      <c r="C178" s="143" t="s">
        <v>272</v>
      </c>
      <c r="D178" s="143" t="s">
        <v>144</v>
      </c>
      <c r="E178" s="144" t="s">
        <v>287</v>
      </c>
      <c r="F178" s="145" t="s">
        <v>288</v>
      </c>
      <c r="G178" s="146" t="s">
        <v>233</v>
      </c>
      <c r="H178" s="147">
        <v>2</v>
      </c>
      <c r="I178" s="148"/>
      <c r="J178" s="149">
        <f>ROUND(I178*H178,2)</f>
        <v>0</v>
      </c>
      <c r="K178" s="145" t="s">
        <v>148</v>
      </c>
      <c r="L178" s="33"/>
      <c r="M178" s="150" t="s">
        <v>1</v>
      </c>
      <c r="N178" s="151" t="s">
        <v>34</v>
      </c>
      <c r="O178" s="58"/>
      <c r="P178" s="152">
        <f>O178*H178</f>
        <v>0</v>
      </c>
      <c r="Q178" s="152">
        <v>9.1999999999999998E-3</v>
      </c>
      <c r="R178" s="152">
        <f>Q178*H178</f>
        <v>1.84E-2</v>
      </c>
      <c r="S178" s="152">
        <v>0</v>
      </c>
      <c r="T178" s="152">
        <f>S178*H178</f>
        <v>0</v>
      </c>
      <c r="U178" s="153" t="s">
        <v>1</v>
      </c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54" t="s">
        <v>227</v>
      </c>
      <c r="AT178" s="154" t="s">
        <v>144</v>
      </c>
      <c r="AU178" s="154" t="s">
        <v>79</v>
      </c>
      <c r="AY178" s="17" t="s">
        <v>141</v>
      </c>
      <c r="BE178" s="155">
        <f>IF(N178="základní",J178,0)</f>
        <v>0</v>
      </c>
      <c r="BF178" s="155">
        <f>IF(N178="snížená",J178,0)</f>
        <v>0</v>
      </c>
      <c r="BG178" s="155">
        <f>IF(N178="zákl. přenesená",J178,0)</f>
        <v>0</v>
      </c>
      <c r="BH178" s="155">
        <f>IF(N178="sníž. přenesená",J178,0)</f>
        <v>0</v>
      </c>
      <c r="BI178" s="155">
        <f>IF(N178="nulová",J178,0)</f>
        <v>0</v>
      </c>
      <c r="BJ178" s="17" t="s">
        <v>77</v>
      </c>
      <c r="BK178" s="155">
        <f>ROUND(I178*H178,2)</f>
        <v>0</v>
      </c>
      <c r="BL178" s="17" t="s">
        <v>227</v>
      </c>
      <c r="BM178" s="154" t="s">
        <v>813</v>
      </c>
    </row>
    <row r="179" spans="1:65" s="2" customFormat="1" ht="16.5" customHeight="1">
      <c r="A179" s="32"/>
      <c r="B179" s="142"/>
      <c r="C179" s="143" t="s">
        <v>276</v>
      </c>
      <c r="D179" s="143" t="s">
        <v>144</v>
      </c>
      <c r="E179" s="144" t="s">
        <v>291</v>
      </c>
      <c r="F179" s="145" t="s">
        <v>292</v>
      </c>
      <c r="G179" s="146" t="s">
        <v>233</v>
      </c>
      <c r="H179" s="147">
        <v>2</v>
      </c>
      <c r="I179" s="148"/>
      <c r="J179" s="149">
        <f>ROUND(I179*H179,2)</f>
        <v>0</v>
      </c>
      <c r="K179" s="145" t="s">
        <v>148</v>
      </c>
      <c r="L179" s="33"/>
      <c r="M179" s="150" t="s">
        <v>1</v>
      </c>
      <c r="N179" s="151" t="s">
        <v>34</v>
      </c>
      <c r="O179" s="58"/>
      <c r="P179" s="152">
        <f>O179*H179</f>
        <v>0</v>
      </c>
      <c r="Q179" s="152">
        <v>1.4999999999999999E-4</v>
      </c>
      <c r="R179" s="152">
        <f>Q179*H179</f>
        <v>2.9999999999999997E-4</v>
      </c>
      <c r="S179" s="152">
        <v>0</v>
      </c>
      <c r="T179" s="152">
        <f>S179*H179</f>
        <v>0</v>
      </c>
      <c r="U179" s="153" t="s">
        <v>1</v>
      </c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154" t="s">
        <v>227</v>
      </c>
      <c r="AT179" s="154" t="s">
        <v>144</v>
      </c>
      <c r="AU179" s="154" t="s">
        <v>79</v>
      </c>
      <c r="AY179" s="17" t="s">
        <v>141</v>
      </c>
      <c r="BE179" s="155">
        <f>IF(N179="základní",J179,0)</f>
        <v>0</v>
      </c>
      <c r="BF179" s="155">
        <f>IF(N179="snížená",J179,0)</f>
        <v>0</v>
      </c>
      <c r="BG179" s="155">
        <f>IF(N179="zákl. přenesená",J179,0)</f>
        <v>0</v>
      </c>
      <c r="BH179" s="155">
        <f>IF(N179="sníž. přenesená",J179,0)</f>
        <v>0</v>
      </c>
      <c r="BI179" s="155">
        <f>IF(N179="nulová",J179,0)</f>
        <v>0</v>
      </c>
      <c r="BJ179" s="17" t="s">
        <v>77</v>
      </c>
      <c r="BK179" s="155">
        <f>ROUND(I179*H179,2)</f>
        <v>0</v>
      </c>
      <c r="BL179" s="17" t="s">
        <v>227</v>
      </c>
      <c r="BM179" s="154" t="s">
        <v>814</v>
      </c>
    </row>
    <row r="180" spans="1:65" s="2" customFormat="1" ht="16.5" customHeight="1">
      <c r="A180" s="32"/>
      <c r="B180" s="142"/>
      <c r="C180" s="143" t="s">
        <v>280</v>
      </c>
      <c r="D180" s="143" t="s">
        <v>144</v>
      </c>
      <c r="E180" s="144" t="s">
        <v>295</v>
      </c>
      <c r="F180" s="145" t="s">
        <v>296</v>
      </c>
      <c r="G180" s="146" t="s">
        <v>233</v>
      </c>
      <c r="H180" s="147">
        <v>2</v>
      </c>
      <c r="I180" s="148"/>
      <c r="J180" s="149">
        <f>ROUND(I180*H180,2)</f>
        <v>0</v>
      </c>
      <c r="K180" s="145" t="s">
        <v>148</v>
      </c>
      <c r="L180" s="33"/>
      <c r="M180" s="150" t="s">
        <v>1</v>
      </c>
      <c r="N180" s="151" t="s">
        <v>34</v>
      </c>
      <c r="O180" s="58"/>
      <c r="P180" s="152">
        <f>O180*H180</f>
        <v>0</v>
      </c>
      <c r="Q180" s="152">
        <v>5.0000000000000001E-4</v>
      </c>
      <c r="R180" s="152">
        <f>Q180*H180</f>
        <v>1E-3</v>
      </c>
      <c r="S180" s="152">
        <v>0</v>
      </c>
      <c r="T180" s="152">
        <f>S180*H180</f>
        <v>0</v>
      </c>
      <c r="U180" s="153" t="s">
        <v>1</v>
      </c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54" t="s">
        <v>227</v>
      </c>
      <c r="AT180" s="154" t="s">
        <v>144</v>
      </c>
      <c r="AU180" s="154" t="s">
        <v>79</v>
      </c>
      <c r="AY180" s="17" t="s">
        <v>141</v>
      </c>
      <c r="BE180" s="155">
        <f>IF(N180="základní",J180,0)</f>
        <v>0</v>
      </c>
      <c r="BF180" s="155">
        <f>IF(N180="snížená",J180,0)</f>
        <v>0</v>
      </c>
      <c r="BG180" s="155">
        <f>IF(N180="zákl. přenesená",J180,0)</f>
        <v>0</v>
      </c>
      <c r="BH180" s="155">
        <f>IF(N180="sníž. přenesená",J180,0)</f>
        <v>0</v>
      </c>
      <c r="BI180" s="155">
        <f>IF(N180="nulová",J180,0)</f>
        <v>0</v>
      </c>
      <c r="BJ180" s="17" t="s">
        <v>77</v>
      </c>
      <c r="BK180" s="155">
        <f>ROUND(I180*H180,2)</f>
        <v>0</v>
      </c>
      <c r="BL180" s="17" t="s">
        <v>227</v>
      </c>
      <c r="BM180" s="154" t="s">
        <v>815</v>
      </c>
    </row>
    <row r="181" spans="1:65" s="2" customFormat="1" ht="24.2" customHeight="1">
      <c r="A181" s="32"/>
      <c r="B181" s="142"/>
      <c r="C181" s="143" t="s">
        <v>286</v>
      </c>
      <c r="D181" s="143" t="s">
        <v>144</v>
      </c>
      <c r="E181" s="144" t="s">
        <v>298</v>
      </c>
      <c r="F181" s="145" t="s">
        <v>299</v>
      </c>
      <c r="G181" s="146" t="s">
        <v>199</v>
      </c>
      <c r="H181" s="147">
        <v>0.02</v>
      </c>
      <c r="I181" s="148"/>
      <c r="J181" s="149">
        <f>ROUND(I181*H181,2)</f>
        <v>0</v>
      </c>
      <c r="K181" s="145" t="s">
        <v>148</v>
      </c>
      <c r="L181" s="33"/>
      <c r="M181" s="150" t="s">
        <v>1</v>
      </c>
      <c r="N181" s="151" t="s">
        <v>34</v>
      </c>
      <c r="O181" s="58"/>
      <c r="P181" s="152">
        <f>O181*H181</f>
        <v>0</v>
      </c>
      <c r="Q181" s="152">
        <v>0</v>
      </c>
      <c r="R181" s="152">
        <f>Q181*H181</f>
        <v>0</v>
      </c>
      <c r="S181" s="152">
        <v>0</v>
      </c>
      <c r="T181" s="152">
        <f>S181*H181</f>
        <v>0</v>
      </c>
      <c r="U181" s="153" t="s">
        <v>1</v>
      </c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154" t="s">
        <v>227</v>
      </c>
      <c r="AT181" s="154" t="s">
        <v>144</v>
      </c>
      <c r="AU181" s="154" t="s">
        <v>79</v>
      </c>
      <c r="AY181" s="17" t="s">
        <v>141</v>
      </c>
      <c r="BE181" s="155">
        <f>IF(N181="základní",J181,0)</f>
        <v>0</v>
      </c>
      <c r="BF181" s="155">
        <f>IF(N181="snížená",J181,0)</f>
        <v>0</v>
      </c>
      <c r="BG181" s="155">
        <f>IF(N181="zákl. přenesená",J181,0)</f>
        <v>0</v>
      </c>
      <c r="BH181" s="155">
        <f>IF(N181="sníž. přenesená",J181,0)</f>
        <v>0</v>
      </c>
      <c r="BI181" s="155">
        <f>IF(N181="nulová",J181,0)</f>
        <v>0</v>
      </c>
      <c r="BJ181" s="17" t="s">
        <v>77</v>
      </c>
      <c r="BK181" s="155">
        <f>ROUND(I181*H181,2)</f>
        <v>0</v>
      </c>
      <c r="BL181" s="17" t="s">
        <v>227</v>
      </c>
      <c r="BM181" s="154" t="s">
        <v>816</v>
      </c>
    </row>
    <row r="182" spans="1:65" s="12" customFormat="1" ht="22.9" customHeight="1">
      <c r="B182" s="129"/>
      <c r="D182" s="130" t="s">
        <v>68</v>
      </c>
      <c r="E182" s="140" t="s">
        <v>301</v>
      </c>
      <c r="F182" s="140" t="s">
        <v>302</v>
      </c>
      <c r="I182" s="132"/>
      <c r="J182" s="141">
        <f>BK182</f>
        <v>0</v>
      </c>
      <c r="L182" s="129"/>
      <c r="M182" s="134"/>
      <c r="N182" s="135"/>
      <c r="O182" s="135"/>
      <c r="P182" s="136">
        <f>P183</f>
        <v>0</v>
      </c>
      <c r="Q182" s="135"/>
      <c r="R182" s="136">
        <f>R183</f>
        <v>0</v>
      </c>
      <c r="S182" s="135"/>
      <c r="T182" s="136">
        <f>T183</f>
        <v>0</v>
      </c>
      <c r="U182" s="137"/>
      <c r="AR182" s="130" t="s">
        <v>79</v>
      </c>
      <c r="AT182" s="138" t="s">
        <v>68</v>
      </c>
      <c r="AU182" s="138" t="s">
        <v>77</v>
      </c>
      <c r="AY182" s="130" t="s">
        <v>141</v>
      </c>
      <c r="BK182" s="139">
        <f>BK183</f>
        <v>0</v>
      </c>
    </row>
    <row r="183" spans="1:65" s="2" customFormat="1" ht="16.5" customHeight="1">
      <c r="A183" s="32"/>
      <c r="B183" s="142"/>
      <c r="C183" s="143" t="s">
        <v>290</v>
      </c>
      <c r="D183" s="143" t="s">
        <v>144</v>
      </c>
      <c r="E183" s="144" t="s">
        <v>304</v>
      </c>
      <c r="F183" s="145" t="s">
        <v>305</v>
      </c>
      <c r="G183" s="146" t="s">
        <v>181</v>
      </c>
      <c r="H183" s="147">
        <v>1</v>
      </c>
      <c r="I183" s="148"/>
      <c r="J183" s="149">
        <f>ROUND(I183*H183,2)</f>
        <v>0</v>
      </c>
      <c r="K183" s="145" t="s">
        <v>1</v>
      </c>
      <c r="L183" s="33"/>
      <c r="M183" s="150" t="s">
        <v>1</v>
      </c>
      <c r="N183" s="151" t="s">
        <v>34</v>
      </c>
      <c r="O183" s="58"/>
      <c r="P183" s="152">
        <f>O183*H183</f>
        <v>0</v>
      </c>
      <c r="Q183" s="152">
        <v>0</v>
      </c>
      <c r="R183" s="152">
        <f>Q183*H183</f>
        <v>0</v>
      </c>
      <c r="S183" s="152">
        <v>0</v>
      </c>
      <c r="T183" s="152">
        <f>S183*H183</f>
        <v>0</v>
      </c>
      <c r="U183" s="153" t="s">
        <v>1</v>
      </c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54" t="s">
        <v>227</v>
      </c>
      <c r="AT183" s="154" t="s">
        <v>144</v>
      </c>
      <c r="AU183" s="154" t="s">
        <v>79</v>
      </c>
      <c r="AY183" s="17" t="s">
        <v>141</v>
      </c>
      <c r="BE183" s="155">
        <f>IF(N183="základní",J183,0)</f>
        <v>0</v>
      </c>
      <c r="BF183" s="155">
        <f>IF(N183="snížená",J183,0)</f>
        <v>0</v>
      </c>
      <c r="BG183" s="155">
        <f>IF(N183="zákl. přenesená",J183,0)</f>
        <v>0</v>
      </c>
      <c r="BH183" s="155">
        <f>IF(N183="sníž. přenesená",J183,0)</f>
        <v>0</v>
      </c>
      <c r="BI183" s="155">
        <f>IF(N183="nulová",J183,0)</f>
        <v>0</v>
      </c>
      <c r="BJ183" s="17" t="s">
        <v>77</v>
      </c>
      <c r="BK183" s="155">
        <f>ROUND(I183*H183,2)</f>
        <v>0</v>
      </c>
      <c r="BL183" s="17" t="s">
        <v>227</v>
      </c>
      <c r="BM183" s="154" t="s">
        <v>817</v>
      </c>
    </row>
    <row r="184" spans="1:65" s="12" customFormat="1" ht="22.9" customHeight="1">
      <c r="B184" s="129"/>
      <c r="D184" s="130" t="s">
        <v>68</v>
      </c>
      <c r="E184" s="140" t="s">
        <v>307</v>
      </c>
      <c r="F184" s="140" t="s">
        <v>308</v>
      </c>
      <c r="I184" s="132"/>
      <c r="J184" s="141">
        <f>BK184</f>
        <v>0</v>
      </c>
      <c r="L184" s="129"/>
      <c r="M184" s="134"/>
      <c r="N184" s="135"/>
      <c r="O184" s="135"/>
      <c r="P184" s="136">
        <f>SUM(P185:P187)</f>
        <v>0</v>
      </c>
      <c r="Q184" s="135"/>
      <c r="R184" s="136">
        <f>SUM(R185:R187)</f>
        <v>9.6300000000000011E-2</v>
      </c>
      <c r="S184" s="135"/>
      <c r="T184" s="136">
        <f>SUM(T185:T187)</f>
        <v>7.5900000000000009E-2</v>
      </c>
      <c r="U184" s="137"/>
      <c r="AR184" s="130" t="s">
        <v>79</v>
      </c>
      <c r="AT184" s="138" t="s">
        <v>68</v>
      </c>
      <c r="AU184" s="138" t="s">
        <v>77</v>
      </c>
      <c r="AY184" s="130" t="s">
        <v>141</v>
      </c>
      <c r="BK184" s="139">
        <f>SUM(BK185:BK187)</f>
        <v>0</v>
      </c>
    </row>
    <row r="185" spans="1:65" s="2" customFormat="1" ht="24.2" customHeight="1">
      <c r="A185" s="32"/>
      <c r="B185" s="142"/>
      <c r="C185" s="143" t="s">
        <v>294</v>
      </c>
      <c r="D185" s="143" t="s">
        <v>144</v>
      </c>
      <c r="E185" s="144" t="s">
        <v>310</v>
      </c>
      <c r="F185" s="145" t="s">
        <v>311</v>
      </c>
      <c r="G185" s="146" t="s">
        <v>170</v>
      </c>
      <c r="H185" s="147">
        <v>15</v>
      </c>
      <c r="I185" s="148"/>
      <c r="J185" s="149">
        <f>ROUND(I185*H185,2)</f>
        <v>0</v>
      </c>
      <c r="K185" s="145" t="s">
        <v>1</v>
      </c>
      <c r="L185" s="33"/>
      <c r="M185" s="150" t="s">
        <v>1</v>
      </c>
      <c r="N185" s="151" t="s">
        <v>34</v>
      </c>
      <c r="O185" s="58"/>
      <c r="P185" s="152">
        <f>O185*H185</f>
        <v>0</v>
      </c>
      <c r="Q185" s="152">
        <v>6.4200000000000004E-3</v>
      </c>
      <c r="R185" s="152">
        <f>Q185*H185</f>
        <v>9.6300000000000011E-2</v>
      </c>
      <c r="S185" s="152">
        <v>5.0600000000000003E-3</v>
      </c>
      <c r="T185" s="152">
        <f>S185*H185</f>
        <v>7.5900000000000009E-2</v>
      </c>
      <c r="U185" s="153" t="s">
        <v>1</v>
      </c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54" t="s">
        <v>227</v>
      </c>
      <c r="AT185" s="154" t="s">
        <v>144</v>
      </c>
      <c r="AU185" s="154" t="s">
        <v>79</v>
      </c>
      <c r="AY185" s="17" t="s">
        <v>141</v>
      </c>
      <c r="BE185" s="155">
        <f>IF(N185="základní",J185,0)</f>
        <v>0</v>
      </c>
      <c r="BF185" s="155">
        <f>IF(N185="snížená",J185,0)</f>
        <v>0</v>
      </c>
      <c r="BG185" s="155">
        <f>IF(N185="zákl. přenesená",J185,0)</f>
        <v>0</v>
      </c>
      <c r="BH185" s="155">
        <f>IF(N185="sníž. přenesená",J185,0)</f>
        <v>0</v>
      </c>
      <c r="BI185" s="155">
        <f>IF(N185="nulová",J185,0)</f>
        <v>0</v>
      </c>
      <c r="BJ185" s="17" t="s">
        <v>77</v>
      </c>
      <c r="BK185" s="155">
        <f>ROUND(I185*H185,2)</f>
        <v>0</v>
      </c>
      <c r="BL185" s="17" t="s">
        <v>227</v>
      </c>
      <c r="BM185" s="154" t="s">
        <v>818</v>
      </c>
    </row>
    <row r="186" spans="1:65" s="13" customFormat="1" ht="22.5">
      <c r="B186" s="156"/>
      <c r="D186" s="157" t="s">
        <v>151</v>
      </c>
      <c r="E186" s="158" t="s">
        <v>1</v>
      </c>
      <c r="F186" s="159" t="s">
        <v>313</v>
      </c>
      <c r="H186" s="158" t="s">
        <v>1</v>
      </c>
      <c r="I186" s="160"/>
      <c r="L186" s="156"/>
      <c r="M186" s="161"/>
      <c r="N186" s="162"/>
      <c r="O186" s="162"/>
      <c r="P186" s="162"/>
      <c r="Q186" s="162"/>
      <c r="R186" s="162"/>
      <c r="S186" s="162"/>
      <c r="T186" s="162"/>
      <c r="U186" s="163"/>
      <c r="AT186" s="158" t="s">
        <v>151</v>
      </c>
      <c r="AU186" s="158" t="s">
        <v>79</v>
      </c>
      <c r="AV186" s="13" t="s">
        <v>77</v>
      </c>
      <c r="AW186" s="13" t="s">
        <v>26</v>
      </c>
      <c r="AX186" s="13" t="s">
        <v>69</v>
      </c>
      <c r="AY186" s="158" t="s">
        <v>141</v>
      </c>
    </row>
    <row r="187" spans="1:65" s="14" customFormat="1">
      <c r="B187" s="164"/>
      <c r="D187" s="157" t="s">
        <v>151</v>
      </c>
      <c r="E187" s="165" t="s">
        <v>1</v>
      </c>
      <c r="F187" s="166" t="s">
        <v>314</v>
      </c>
      <c r="H187" s="167">
        <v>15</v>
      </c>
      <c r="I187" s="168"/>
      <c r="L187" s="164"/>
      <c r="M187" s="169"/>
      <c r="N187" s="170"/>
      <c r="O187" s="170"/>
      <c r="P187" s="170"/>
      <c r="Q187" s="170"/>
      <c r="R187" s="170"/>
      <c r="S187" s="170"/>
      <c r="T187" s="170"/>
      <c r="U187" s="171"/>
      <c r="AT187" s="165" t="s">
        <v>151</v>
      </c>
      <c r="AU187" s="165" t="s">
        <v>79</v>
      </c>
      <c r="AV187" s="14" t="s">
        <v>79</v>
      </c>
      <c r="AW187" s="14" t="s">
        <v>26</v>
      </c>
      <c r="AX187" s="14" t="s">
        <v>77</v>
      </c>
      <c r="AY187" s="165" t="s">
        <v>141</v>
      </c>
    </row>
    <row r="188" spans="1:65" s="12" customFormat="1" ht="22.9" customHeight="1">
      <c r="B188" s="129"/>
      <c r="D188" s="130" t="s">
        <v>68</v>
      </c>
      <c r="E188" s="140" t="s">
        <v>315</v>
      </c>
      <c r="F188" s="140" t="s">
        <v>316</v>
      </c>
      <c r="I188" s="132"/>
      <c r="J188" s="141">
        <f>BK188</f>
        <v>0</v>
      </c>
      <c r="L188" s="129"/>
      <c r="M188" s="134"/>
      <c r="N188" s="135"/>
      <c r="O188" s="135"/>
      <c r="P188" s="136">
        <f>SUM(P189:P198)</f>
        <v>0</v>
      </c>
      <c r="Q188" s="135"/>
      <c r="R188" s="136">
        <f>SUM(R189:R198)</f>
        <v>0.5469039</v>
      </c>
      <c r="S188" s="135"/>
      <c r="T188" s="136">
        <f>SUM(T189:T198)</f>
        <v>0</v>
      </c>
      <c r="U188" s="137"/>
      <c r="AR188" s="130" t="s">
        <v>79</v>
      </c>
      <c r="AT188" s="138" t="s">
        <v>68</v>
      </c>
      <c r="AU188" s="138" t="s">
        <v>77</v>
      </c>
      <c r="AY188" s="130" t="s">
        <v>141</v>
      </c>
      <c r="BK188" s="139">
        <f>SUM(BK189:BK198)</f>
        <v>0</v>
      </c>
    </row>
    <row r="189" spans="1:65" s="2" customFormat="1" ht="16.5" customHeight="1">
      <c r="A189" s="32"/>
      <c r="B189" s="142"/>
      <c r="C189" s="143" t="s">
        <v>239</v>
      </c>
      <c r="D189" s="143" t="s">
        <v>144</v>
      </c>
      <c r="E189" s="144" t="s">
        <v>318</v>
      </c>
      <c r="F189" s="145" t="s">
        <v>319</v>
      </c>
      <c r="G189" s="146" t="s">
        <v>147</v>
      </c>
      <c r="H189" s="147">
        <v>15.82</v>
      </c>
      <c r="I189" s="148"/>
      <c r="J189" s="149">
        <f>ROUND(I189*H189,2)</f>
        <v>0</v>
      </c>
      <c r="K189" s="145" t="s">
        <v>148</v>
      </c>
      <c r="L189" s="33"/>
      <c r="M189" s="150" t="s">
        <v>1</v>
      </c>
      <c r="N189" s="151" t="s">
        <v>34</v>
      </c>
      <c r="O189" s="58"/>
      <c r="P189" s="152">
        <f>O189*H189</f>
        <v>0</v>
      </c>
      <c r="Q189" s="152">
        <v>0</v>
      </c>
      <c r="R189" s="152">
        <f>Q189*H189</f>
        <v>0</v>
      </c>
      <c r="S189" s="152">
        <v>0</v>
      </c>
      <c r="T189" s="152">
        <f>S189*H189</f>
        <v>0</v>
      </c>
      <c r="U189" s="153" t="s">
        <v>1</v>
      </c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154" t="s">
        <v>227</v>
      </c>
      <c r="AT189" s="154" t="s">
        <v>144</v>
      </c>
      <c r="AU189" s="154" t="s">
        <v>79</v>
      </c>
      <c r="AY189" s="17" t="s">
        <v>141</v>
      </c>
      <c r="BE189" s="155">
        <f>IF(N189="základní",J189,0)</f>
        <v>0</v>
      </c>
      <c r="BF189" s="155">
        <f>IF(N189="snížená",J189,0)</f>
        <v>0</v>
      </c>
      <c r="BG189" s="155">
        <f>IF(N189="zákl. přenesená",J189,0)</f>
        <v>0</v>
      </c>
      <c r="BH189" s="155">
        <f>IF(N189="sníž. přenesená",J189,0)</f>
        <v>0</v>
      </c>
      <c r="BI189" s="155">
        <f>IF(N189="nulová",J189,0)</f>
        <v>0</v>
      </c>
      <c r="BJ189" s="17" t="s">
        <v>77</v>
      </c>
      <c r="BK189" s="155">
        <f>ROUND(I189*H189,2)</f>
        <v>0</v>
      </c>
      <c r="BL189" s="17" t="s">
        <v>227</v>
      </c>
      <c r="BM189" s="154" t="s">
        <v>819</v>
      </c>
    </row>
    <row r="190" spans="1:65" s="2" customFormat="1" ht="16.5" customHeight="1">
      <c r="A190" s="32"/>
      <c r="B190" s="142"/>
      <c r="C190" s="143" t="s">
        <v>303</v>
      </c>
      <c r="D190" s="143" t="s">
        <v>144</v>
      </c>
      <c r="E190" s="144" t="s">
        <v>322</v>
      </c>
      <c r="F190" s="145" t="s">
        <v>323</v>
      </c>
      <c r="G190" s="146" t="s">
        <v>147</v>
      </c>
      <c r="H190" s="147">
        <v>15.82</v>
      </c>
      <c r="I190" s="148"/>
      <c r="J190" s="149">
        <f>ROUND(I190*H190,2)</f>
        <v>0</v>
      </c>
      <c r="K190" s="145" t="s">
        <v>148</v>
      </c>
      <c r="L190" s="33"/>
      <c r="M190" s="150" t="s">
        <v>1</v>
      </c>
      <c r="N190" s="151" t="s">
        <v>34</v>
      </c>
      <c r="O190" s="58"/>
      <c r="P190" s="152">
        <f>O190*H190</f>
        <v>0</v>
      </c>
      <c r="Q190" s="152">
        <v>2.9999999999999997E-4</v>
      </c>
      <c r="R190" s="152">
        <f>Q190*H190</f>
        <v>4.7459999999999994E-3</v>
      </c>
      <c r="S190" s="152">
        <v>0</v>
      </c>
      <c r="T190" s="152">
        <f>S190*H190</f>
        <v>0</v>
      </c>
      <c r="U190" s="153" t="s">
        <v>1</v>
      </c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154" t="s">
        <v>227</v>
      </c>
      <c r="AT190" s="154" t="s">
        <v>144</v>
      </c>
      <c r="AU190" s="154" t="s">
        <v>79</v>
      </c>
      <c r="AY190" s="17" t="s">
        <v>141</v>
      </c>
      <c r="BE190" s="155">
        <f>IF(N190="základní",J190,0)</f>
        <v>0</v>
      </c>
      <c r="BF190" s="155">
        <f>IF(N190="snížená",J190,0)</f>
        <v>0</v>
      </c>
      <c r="BG190" s="155">
        <f>IF(N190="zákl. přenesená",J190,0)</f>
        <v>0</v>
      </c>
      <c r="BH190" s="155">
        <f>IF(N190="sníž. přenesená",J190,0)</f>
        <v>0</v>
      </c>
      <c r="BI190" s="155">
        <f>IF(N190="nulová",J190,0)</f>
        <v>0</v>
      </c>
      <c r="BJ190" s="17" t="s">
        <v>77</v>
      </c>
      <c r="BK190" s="155">
        <f>ROUND(I190*H190,2)</f>
        <v>0</v>
      </c>
      <c r="BL190" s="17" t="s">
        <v>227</v>
      </c>
      <c r="BM190" s="154" t="s">
        <v>820</v>
      </c>
    </row>
    <row r="191" spans="1:65" s="2" customFormat="1" ht="21.75" customHeight="1">
      <c r="A191" s="32"/>
      <c r="B191" s="142"/>
      <c r="C191" s="143" t="s">
        <v>309</v>
      </c>
      <c r="D191" s="143" t="s">
        <v>144</v>
      </c>
      <c r="E191" s="144" t="s">
        <v>326</v>
      </c>
      <c r="F191" s="145" t="s">
        <v>327</v>
      </c>
      <c r="G191" s="146" t="s">
        <v>147</v>
      </c>
      <c r="H191" s="147">
        <v>15.82</v>
      </c>
      <c r="I191" s="148"/>
      <c r="J191" s="149">
        <f>ROUND(I191*H191,2)</f>
        <v>0</v>
      </c>
      <c r="K191" s="145" t="s">
        <v>148</v>
      </c>
      <c r="L191" s="33"/>
      <c r="M191" s="150" t="s">
        <v>1</v>
      </c>
      <c r="N191" s="151" t="s">
        <v>34</v>
      </c>
      <c r="O191" s="58"/>
      <c r="P191" s="152">
        <f>O191*H191</f>
        <v>0</v>
      </c>
      <c r="Q191" s="152">
        <v>4.5500000000000002E-3</v>
      </c>
      <c r="R191" s="152">
        <f>Q191*H191</f>
        <v>7.1981000000000003E-2</v>
      </c>
      <c r="S191" s="152">
        <v>0</v>
      </c>
      <c r="T191" s="152">
        <f>S191*H191</f>
        <v>0</v>
      </c>
      <c r="U191" s="153" t="s">
        <v>1</v>
      </c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154" t="s">
        <v>227</v>
      </c>
      <c r="AT191" s="154" t="s">
        <v>144</v>
      </c>
      <c r="AU191" s="154" t="s">
        <v>79</v>
      </c>
      <c r="AY191" s="17" t="s">
        <v>141</v>
      </c>
      <c r="BE191" s="155">
        <f>IF(N191="základní",J191,0)</f>
        <v>0</v>
      </c>
      <c r="BF191" s="155">
        <f>IF(N191="snížená",J191,0)</f>
        <v>0</v>
      </c>
      <c r="BG191" s="155">
        <f>IF(N191="zákl. přenesená",J191,0)</f>
        <v>0</v>
      </c>
      <c r="BH191" s="155">
        <f>IF(N191="sníž. přenesená",J191,0)</f>
        <v>0</v>
      </c>
      <c r="BI191" s="155">
        <f>IF(N191="nulová",J191,0)</f>
        <v>0</v>
      </c>
      <c r="BJ191" s="17" t="s">
        <v>77</v>
      </c>
      <c r="BK191" s="155">
        <f>ROUND(I191*H191,2)</f>
        <v>0</v>
      </c>
      <c r="BL191" s="17" t="s">
        <v>227</v>
      </c>
      <c r="BM191" s="154" t="s">
        <v>821</v>
      </c>
    </row>
    <row r="192" spans="1:65" s="2" customFormat="1" ht="37.9" customHeight="1">
      <c r="A192" s="32"/>
      <c r="B192" s="142"/>
      <c r="C192" s="143" t="s">
        <v>317</v>
      </c>
      <c r="D192" s="143" t="s">
        <v>144</v>
      </c>
      <c r="E192" s="144" t="s">
        <v>330</v>
      </c>
      <c r="F192" s="145" t="s">
        <v>331</v>
      </c>
      <c r="G192" s="146" t="s">
        <v>147</v>
      </c>
      <c r="H192" s="147">
        <v>15.82</v>
      </c>
      <c r="I192" s="148"/>
      <c r="J192" s="149">
        <f>ROUND(I192*H192,2)</f>
        <v>0</v>
      </c>
      <c r="K192" s="145" t="s">
        <v>148</v>
      </c>
      <c r="L192" s="33"/>
      <c r="M192" s="150" t="s">
        <v>1</v>
      </c>
      <c r="N192" s="151" t="s">
        <v>34</v>
      </c>
      <c r="O192" s="58"/>
      <c r="P192" s="152">
        <f>O192*H192</f>
        <v>0</v>
      </c>
      <c r="Q192" s="152">
        <v>8.2199999999999999E-3</v>
      </c>
      <c r="R192" s="152">
        <f>Q192*H192</f>
        <v>0.1300404</v>
      </c>
      <c r="S192" s="152">
        <v>0</v>
      </c>
      <c r="T192" s="152">
        <f>S192*H192</f>
        <v>0</v>
      </c>
      <c r="U192" s="153" t="s">
        <v>1</v>
      </c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154" t="s">
        <v>227</v>
      </c>
      <c r="AT192" s="154" t="s">
        <v>144</v>
      </c>
      <c r="AU192" s="154" t="s">
        <v>79</v>
      </c>
      <c r="AY192" s="17" t="s">
        <v>141</v>
      </c>
      <c r="BE192" s="155">
        <f>IF(N192="základní",J192,0)</f>
        <v>0</v>
      </c>
      <c r="BF192" s="155">
        <f>IF(N192="snížená",J192,0)</f>
        <v>0</v>
      </c>
      <c r="BG192" s="155">
        <f>IF(N192="zákl. přenesená",J192,0)</f>
        <v>0</v>
      </c>
      <c r="BH192" s="155">
        <f>IF(N192="sníž. přenesená",J192,0)</f>
        <v>0</v>
      </c>
      <c r="BI192" s="155">
        <f>IF(N192="nulová",J192,0)</f>
        <v>0</v>
      </c>
      <c r="BJ192" s="17" t="s">
        <v>77</v>
      </c>
      <c r="BK192" s="155">
        <f>ROUND(I192*H192,2)</f>
        <v>0</v>
      </c>
      <c r="BL192" s="17" t="s">
        <v>227</v>
      </c>
      <c r="BM192" s="154" t="s">
        <v>822</v>
      </c>
    </row>
    <row r="193" spans="1:65" s="14" customFormat="1">
      <c r="B193" s="164"/>
      <c r="D193" s="157" t="s">
        <v>151</v>
      </c>
      <c r="E193" s="165" t="s">
        <v>1</v>
      </c>
      <c r="F193" s="166" t="s">
        <v>793</v>
      </c>
      <c r="H193" s="167">
        <v>15.82</v>
      </c>
      <c r="I193" s="168"/>
      <c r="L193" s="164"/>
      <c r="M193" s="169"/>
      <c r="N193" s="170"/>
      <c r="O193" s="170"/>
      <c r="P193" s="170"/>
      <c r="Q193" s="170"/>
      <c r="R193" s="170"/>
      <c r="S193" s="170"/>
      <c r="T193" s="170"/>
      <c r="U193" s="171"/>
      <c r="AT193" s="165" t="s">
        <v>151</v>
      </c>
      <c r="AU193" s="165" t="s">
        <v>79</v>
      </c>
      <c r="AV193" s="14" t="s">
        <v>79</v>
      </c>
      <c r="AW193" s="14" t="s">
        <v>26</v>
      </c>
      <c r="AX193" s="14" t="s">
        <v>77</v>
      </c>
      <c r="AY193" s="165" t="s">
        <v>141</v>
      </c>
    </row>
    <row r="194" spans="1:65" s="2" customFormat="1" ht="33" customHeight="1">
      <c r="A194" s="32"/>
      <c r="B194" s="142"/>
      <c r="C194" s="172" t="s">
        <v>321</v>
      </c>
      <c r="D194" s="172" t="s">
        <v>172</v>
      </c>
      <c r="E194" s="173" t="s">
        <v>334</v>
      </c>
      <c r="F194" s="174" t="s">
        <v>335</v>
      </c>
      <c r="G194" s="175" t="s">
        <v>147</v>
      </c>
      <c r="H194" s="176">
        <v>17.402000000000001</v>
      </c>
      <c r="I194" s="177"/>
      <c r="J194" s="178">
        <f>ROUND(I194*H194,2)</f>
        <v>0</v>
      </c>
      <c r="K194" s="174" t="s">
        <v>148</v>
      </c>
      <c r="L194" s="179"/>
      <c r="M194" s="180" t="s">
        <v>1</v>
      </c>
      <c r="N194" s="181" t="s">
        <v>34</v>
      </c>
      <c r="O194" s="58"/>
      <c r="P194" s="152">
        <f>O194*H194</f>
        <v>0</v>
      </c>
      <c r="Q194" s="152">
        <v>1.95E-2</v>
      </c>
      <c r="R194" s="152">
        <f>Q194*H194</f>
        <v>0.339339</v>
      </c>
      <c r="S194" s="152">
        <v>0</v>
      </c>
      <c r="T194" s="152">
        <f>S194*H194</f>
        <v>0</v>
      </c>
      <c r="U194" s="153" t="s">
        <v>1</v>
      </c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154" t="s">
        <v>239</v>
      </c>
      <c r="AT194" s="154" t="s">
        <v>172</v>
      </c>
      <c r="AU194" s="154" t="s">
        <v>79</v>
      </c>
      <c r="AY194" s="17" t="s">
        <v>141</v>
      </c>
      <c r="BE194" s="155">
        <f>IF(N194="základní",J194,0)</f>
        <v>0</v>
      </c>
      <c r="BF194" s="155">
        <f>IF(N194="snížená",J194,0)</f>
        <v>0</v>
      </c>
      <c r="BG194" s="155">
        <f>IF(N194="zákl. přenesená",J194,0)</f>
        <v>0</v>
      </c>
      <c r="BH194" s="155">
        <f>IF(N194="sníž. přenesená",J194,0)</f>
        <v>0</v>
      </c>
      <c r="BI194" s="155">
        <f>IF(N194="nulová",J194,0)</f>
        <v>0</v>
      </c>
      <c r="BJ194" s="17" t="s">
        <v>77</v>
      </c>
      <c r="BK194" s="155">
        <f>ROUND(I194*H194,2)</f>
        <v>0</v>
      </c>
      <c r="BL194" s="17" t="s">
        <v>227</v>
      </c>
      <c r="BM194" s="154" t="s">
        <v>823</v>
      </c>
    </row>
    <row r="195" spans="1:65" s="14" customFormat="1">
      <c r="B195" s="164"/>
      <c r="D195" s="157" t="s">
        <v>151</v>
      </c>
      <c r="F195" s="166" t="s">
        <v>824</v>
      </c>
      <c r="H195" s="167">
        <v>17.402000000000001</v>
      </c>
      <c r="I195" s="168"/>
      <c r="L195" s="164"/>
      <c r="M195" s="169"/>
      <c r="N195" s="170"/>
      <c r="O195" s="170"/>
      <c r="P195" s="170"/>
      <c r="Q195" s="170"/>
      <c r="R195" s="170"/>
      <c r="S195" s="170"/>
      <c r="T195" s="170"/>
      <c r="U195" s="171"/>
      <c r="AT195" s="165" t="s">
        <v>151</v>
      </c>
      <c r="AU195" s="165" t="s">
        <v>79</v>
      </c>
      <c r="AV195" s="14" t="s">
        <v>79</v>
      </c>
      <c r="AW195" s="14" t="s">
        <v>3</v>
      </c>
      <c r="AX195" s="14" t="s">
        <v>77</v>
      </c>
      <c r="AY195" s="165" t="s">
        <v>141</v>
      </c>
    </row>
    <row r="196" spans="1:65" s="2" customFormat="1" ht="16.5" customHeight="1">
      <c r="A196" s="32"/>
      <c r="B196" s="142"/>
      <c r="C196" s="143" t="s">
        <v>325</v>
      </c>
      <c r="D196" s="143" t="s">
        <v>144</v>
      </c>
      <c r="E196" s="144" t="s">
        <v>339</v>
      </c>
      <c r="F196" s="145" t="s">
        <v>340</v>
      </c>
      <c r="G196" s="146" t="s">
        <v>181</v>
      </c>
      <c r="H196" s="147">
        <v>1</v>
      </c>
      <c r="I196" s="148"/>
      <c r="J196" s="149">
        <f>ROUND(I196*H196,2)</f>
        <v>0</v>
      </c>
      <c r="K196" s="145" t="s">
        <v>1</v>
      </c>
      <c r="L196" s="33"/>
      <c r="M196" s="150" t="s">
        <v>1</v>
      </c>
      <c r="N196" s="151" t="s">
        <v>34</v>
      </c>
      <c r="O196" s="58"/>
      <c r="P196" s="152">
        <f>O196*H196</f>
        <v>0</v>
      </c>
      <c r="Q196" s="152">
        <v>3.0000000000000001E-5</v>
      </c>
      <c r="R196" s="152">
        <f>Q196*H196</f>
        <v>3.0000000000000001E-5</v>
      </c>
      <c r="S196" s="152">
        <v>0</v>
      </c>
      <c r="T196" s="152">
        <f>S196*H196</f>
        <v>0</v>
      </c>
      <c r="U196" s="153" t="s">
        <v>1</v>
      </c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154" t="s">
        <v>227</v>
      </c>
      <c r="AT196" s="154" t="s">
        <v>144</v>
      </c>
      <c r="AU196" s="154" t="s">
        <v>79</v>
      </c>
      <c r="AY196" s="17" t="s">
        <v>141</v>
      </c>
      <c r="BE196" s="155">
        <f>IF(N196="základní",J196,0)</f>
        <v>0</v>
      </c>
      <c r="BF196" s="155">
        <f>IF(N196="snížená",J196,0)</f>
        <v>0</v>
      </c>
      <c r="BG196" s="155">
        <f>IF(N196="zákl. přenesená",J196,0)</f>
        <v>0</v>
      </c>
      <c r="BH196" s="155">
        <f>IF(N196="sníž. přenesená",J196,0)</f>
        <v>0</v>
      </c>
      <c r="BI196" s="155">
        <f>IF(N196="nulová",J196,0)</f>
        <v>0</v>
      </c>
      <c r="BJ196" s="17" t="s">
        <v>77</v>
      </c>
      <c r="BK196" s="155">
        <f>ROUND(I196*H196,2)</f>
        <v>0</v>
      </c>
      <c r="BL196" s="17" t="s">
        <v>227</v>
      </c>
      <c r="BM196" s="154" t="s">
        <v>825</v>
      </c>
    </row>
    <row r="197" spans="1:65" s="2" customFormat="1" ht="24.2" customHeight="1">
      <c r="A197" s="32"/>
      <c r="B197" s="142"/>
      <c r="C197" s="143" t="s">
        <v>329</v>
      </c>
      <c r="D197" s="143" t="s">
        <v>144</v>
      </c>
      <c r="E197" s="144" t="s">
        <v>343</v>
      </c>
      <c r="F197" s="145" t="s">
        <v>344</v>
      </c>
      <c r="G197" s="146" t="s">
        <v>147</v>
      </c>
      <c r="H197" s="147">
        <v>15.35</v>
      </c>
      <c r="I197" s="148"/>
      <c r="J197" s="149">
        <f>ROUND(I197*H197,2)</f>
        <v>0</v>
      </c>
      <c r="K197" s="145" t="s">
        <v>148</v>
      </c>
      <c r="L197" s="33"/>
      <c r="M197" s="150" t="s">
        <v>1</v>
      </c>
      <c r="N197" s="151" t="s">
        <v>34</v>
      </c>
      <c r="O197" s="58"/>
      <c r="P197" s="152">
        <f>O197*H197</f>
        <v>0</v>
      </c>
      <c r="Q197" s="152">
        <v>5.0000000000000002E-5</v>
      </c>
      <c r="R197" s="152">
        <f>Q197*H197</f>
        <v>7.6750000000000006E-4</v>
      </c>
      <c r="S197" s="152">
        <v>0</v>
      </c>
      <c r="T197" s="152">
        <f>S197*H197</f>
        <v>0</v>
      </c>
      <c r="U197" s="153" t="s">
        <v>1</v>
      </c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154" t="s">
        <v>227</v>
      </c>
      <c r="AT197" s="154" t="s">
        <v>144</v>
      </c>
      <c r="AU197" s="154" t="s">
        <v>79</v>
      </c>
      <c r="AY197" s="17" t="s">
        <v>141</v>
      </c>
      <c r="BE197" s="155">
        <f>IF(N197="základní",J197,0)</f>
        <v>0</v>
      </c>
      <c r="BF197" s="155">
        <f>IF(N197="snížená",J197,0)</f>
        <v>0</v>
      </c>
      <c r="BG197" s="155">
        <f>IF(N197="zákl. přenesená",J197,0)</f>
        <v>0</v>
      </c>
      <c r="BH197" s="155">
        <f>IF(N197="sníž. přenesená",J197,0)</f>
        <v>0</v>
      </c>
      <c r="BI197" s="155">
        <f>IF(N197="nulová",J197,0)</f>
        <v>0</v>
      </c>
      <c r="BJ197" s="17" t="s">
        <v>77</v>
      </c>
      <c r="BK197" s="155">
        <f>ROUND(I197*H197,2)</f>
        <v>0</v>
      </c>
      <c r="BL197" s="17" t="s">
        <v>227</v>
      </c>
      <c r="BM197" s="154" t="s">
        <v>826</v>
      </c>
    </row>
    <row r="198" spans="1:65" s="2" customFormat="1" ht="24.2" customHeight="1">
      <c r="A198" s="32"/>
      <c r="B198" s="142"/>
      <c r="C198" s="143" t="s">
        <v>333</v>
      </c>
      <c r="D198" s="143" t="s">
        <v>144</v>
      </c>
      <c r="E198" s="144" t="s">
        <v>347</v>
      </c>
      <c r="F198" s="145" t="s">
        <v>348</v>
      </c>
      <c r="G198" s="146" t="s">
        <v>349</v>
      </c>
      <c r="H198" s="182"/>
      <c r="I198" s="148"/>
      <c r="J198" s="149">
        <f>ROUND(I198*H198,2)</f>
        <v>0</v>
      </c>
      <c r="K198" s="145" t="s">
        <v>148</v>
      </c>
      <c r="L198" s="33"/>
      <c r="M198" s="150" t="s">
        <v>1</v>
      </c>
      <c r="N198" s="151" t="s">
        <v>34</v>
      </c>
      <c r="O198" s="58"/>
      <c r="P198" s="152">
        <f>O198*H198</f>
        <v>0</v>
      </c>
      <c r="Q198" s="152">
        <v>0</v>
      </c>
      <c r="R198" s="152">
        <f>Q198*H198</f>
        <v>0</v>
      </c>
      <c r="S198" s="152">
        <v>0</v>
      </c>
      <c r="T198" s="152">
        <f>S198*H198</f>
        <v>0</v>
      </c>
      <c r="U198" s="153" t="s">
        <v>1</v>
      </c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154" t="s">
        <v>227</v>
      </c>
      <c r="AT198" s="154" t="s">
        <v>144</v>
      </c>
      <c r="AU198" s="154" t="s">
        <v>79</v>
      </c>
      <c r="AY198" s="17" t="s">
        <v>141</v>
      </c>
      <c r="BE198" s="155">
        <f>IF(N198="základní",J198,0)</f>
        <v>0</v>
      </c>
      <c r="BF198" s="155">
        <f>IF(N198="snížená",J198,0)</f>
        <v>0</v>
      </c>
      <c r="BG198" s="155">
        <f>IF(N198="zákl. přenesená",J198,0)</f>
        <v>0</v>
      </c>
      <c r="BH198" s="155">
        <f>IF(N198="sníž. přenesená",J198,0)</f>
        <v>0</v>
      </c>
      <c r="BI198" s="155">
        <f>IF(N198="nulová",J198,0)</f>
        <v>0</v>
      </c>
      <c r="BJ198" s="17" t="s">
        <v>77</v>
      </c>
      <c r="BK198" s="155">
        <f>ROUND(I198*H198,2)</f>
        <v>0</v>
      </c>
      <c r="BL198" s="17" t="s">
        <v>227</v>
      </c>
      <c r="BM198" s="154" t="s">
        <v>827</v>
      </c>
    </row>
    <row r="199" spans="1:65" s="12" customFormat="1" ht="22.9" customHeight="1">
      <c r="B199" s="129"/>
      <c r="D199" s="130" t="s">
        <v>68</v>
      </c>
      <c r="E199" s="140" t="s">
        <v>351</v>
      </c>
      <c r="F199" s="140" t="s">
        <v>352</v>
      </c>
      <c r="I199" s="132"/>
      <c r="J199" s="141">
        <f>BK199</f>
        <v>0</v>
      </c>
      <c r="L199" s="129"/>
      <c r="M199" s="134"/>
      <c r="N199" s="135"/>
      <c r="O199" s="135"/>
      <c r="P199" s="136">
        <f>SUM(P200:P213)</f>
        <v>0</v>
      </c>
      <c r="Q199" s="135"/>
      <c r="R199" s="136">
        <f>SUM(R200:R213)</f>
        <v>1.2564309999999999</v>
      </c>
      <c r="S199" s="135"/>
      <c r="T199" s="136">
        <f>SUM(T200:T213)</f>
        <v>0</v>
      </c>
      <c r="U199" s="137"/>
      <c r="AR199" s="130" t="s">
        <v>79</v>
      </c>
      <c r="AT199" s="138" t="s">
        <v>68</v>
      </c>
      <c r="AU199" s="138" t="s">
        <v>77</v>
      </c>
      <c r="AY199" s="130" t="s">
        <v>141</v>
      </c>
      <c r="BK199" s="139">
        <f>SUM(BK200:BK213)</f>
        <v>0</v>
      </c>
    </row>
    <row r="200" spans="1:65" s="2" customFormat="1" ht="16.5" customHeight="1">
      <c r="A200" s="32"/>
      <c r="B200" s="142"/>
      <c r="C200" s="143" t="s">
        <v>338</v>
      </c>
      <c r="D200" s="143" t="s">
        <v>144</v>
      </c>
      <c r="E200" s="144" t="s">
        <v>354</v>
      </c>
      <c r="F200" s="145" t="s">
        <v>355</v>
      </c>
      <c r="G200" s="146" t="s">
        <v>147</v>
      </c>
      <c r="H200" s="147">
        <v>51.7</v>
      </c>
      <c r="I200" s="148"/>
      <c r="J200" s="149">
        <f>ROUND(I200*H200,2)</f>
        <v>0</v>
      </c>
      <c r="K200" s="145" t="s">
        <v>148</v>
      </c>
      <c r="L200" s="33"/>
      <c r="M200" s="150" t="s">
        <v>1</v>
      </c>
      <c r="N200" s="151" t="s">
        <v>34</v>
      </c>
      <c r="O200" s="58"/>
      <c r="P200" s="152">
        <f>O200*H200</f>
        <v>0</v>
      </c>
      <c r="Q200" s="152">
        <v>0</v>
      </c>
      <c r="R200" s="152">
        <f>Q200*H200</f>
        <v>0</v>
      </c>
      <c r="S200" s="152">
        <v>0</v>
      </c>
      <c r="T200" s="152">
        <f>S200*H200</f>
        <v>0</v>
      </c>
      <c r="U200" s="153" t="s">
        <v>1</v>
      </c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154" t="s">
        <v>227</v>
      </c>
      <c r="AT200" s="154" t="s">
        <v>144</v>
      </c>
      <c r="AU200" s="154" t="s">
        <v>79</v>
      </c>
      <c r="AY200" s="17" t="s">
        <v>141</v>
      </c>
      <c r="BE200" s="155">
        <f>IF(N200="základní",J200,0)</f>
        <v>0</v>
      </c>
      <c r="BF200" s="155">
        <f>IF(N200="snížená",J200,0)</f>
        <v>0</v>
      </c>
      <c r="BG200" s="155">
        <f>IF(N200="zákl. přenesená",J200,0)</f>
        <v>0</v>
      </c>
      <c r="BH200" s="155">
        <f>IF(N200="sníž. přenesená",J200,0)</f>
        <v>0</v>
      </c>
      <c r="BI200" s="155">
        <f>IF(N200="nulová",J200,0)</f>
        <v>0</v>
      </c>
      <c r="BJ200" s="17" t="s">
        <v>77</v>
      </c>
      <c r="BK200" s="155">
        <f>ROUND(I200*H200,2)</f>
        <v>0</v>
      </c>
      <c r="BL200" s="17" t="s">
        <v>227</v>
      </c>
      <c r="BM200" s="154" t="s">
        <v>828</v>
      </c>
    </row>
    <row r="201" spans="1:65" s="2" customFormat="1" ht="16.5" customHeight="1">
      <c r="A201" s="32"/>
      <c r="B201" s="142"/>
      <c r="C201" s="143" t="s">
        <v>342</v>
      </c>
      <c r="D201" s="143" t="s">
        <v>144</v>
      </c>
      <c r="E201" s="144" t="s">
        <v>358</v>
      </c>
      <c r="F201" s="145" t="s">
        <v>359</v>
      </c>
      <c r="G201" s="146" t="s">
        <v>147</v>
      </c>
      <c r="H201" s="147">
        <v>51.7</v>
      </c>
      <c r="I201" s="148"/>
      <c r="J201" s="149">
        <f>ROUND(I201*H201,2)</f>
        <v>0</v>
      </c>
      <c r="K201" s="145" t="s">
        <v>148</v>
      </c>
      <c r="L201" s="33"/>
      <c r="M201" s="150" t="s">
        <v>1</v>
      </c>
      <c r="N201" s="151" t="s">
        <v>34</v>
      </c>
      <c r="O201" s="58"/>
      <c r="P201" s="152">
        <f>O201*H201</f>
        <v>0</v>
      </c>
      <c r="Q201" s="152">
        <v>2.9999999999999997E-4</v>
      </c>
      <c r="R201" s="152">
        <f>Q201*H201</f>
        <v>1.5509999999999999E-2</v>
      </c>
      <c r="S201" s="152">
        <v>0</v>
      </c>
      <c r="T201" s="152">
        <f>S201*H201</f>
        <v>0</v>
      </c>
      <c r="U201" s="153" t="s">
        <v>1</v>
      </c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R201" s="154" t="s">
        <v>227</v>
      </c>
      <c r="AT201" s="154" t="s">
        <v>144</v>
      </c>
      <c r="AU201" s="154" t="s">
        <v>79</v>
      </c>
      <c r="AY201" s="17" t="s">
        <v>141</v>
      </c>
      <c r="BE201" s="155">
        <f>IF(N201="základní",J201,0)</f>
        <v>0</v>
      </c>
      <c r="BF201" s="155">
        <f>IF(N201="snížená",J201,0)</f>
        <v>0</v>
      </c>
      <c r="BG201" s="155">
        <f>IF(N201="zákl. přenesená",J201,0)</f>
        <v>0</v>
      </c>
      <c r="BH201" s="155">
        <f>IF(N201="sníž. přenesená",J201,0)</f>
        <v>0</v>
      </c>
      <c r="BI201" s="155">
        <f>IF(N201="nulová",J201,0)</f>
        <v>0</v>
      </c>
      <c r="BJ201" s="17" t="s">
        <v>77</v>
      </c>
      <c r="BK201" s="155">
        <f>ROUND(I201*H201,2)</f>
        <v>0</v>
      </c>
      <c r="BL201" s="17" t="s">
        <v>227</v>
      </c>
      <c r="BM201" s="154" t="s">
        <v>829</v>
      </c>
    </row>
    <row r="202" spans="1:65" s="2" customFormat="1" ht="16.5" customHeight="1">
      <c r="A202" s="32"/>
      <c r="B202" s="142"/>
      <c r="C202" s="143" t="s">
        <v>346</v>
      </c>
      <c r="D202" s="143" t="s">
        <v>144</v>
      </c>
      <c r="E202" s="144" t="s">
        <v>362</v>
      </c>
      <c r="F202" s="145" t="s">
        <v>363</v>
      </c>
      <c r="G202" s="146" t="s">
        <v>147</v>
      </c>
      <c r="H202" s="147">
        <v>51.7</v>
      </c>
      <c r="I202" s="148"/>
      <c r="J202" s="149">
        <f>ROUND(I202*H202,2)</f>
        <v>0</v>
      </c>
      <c r="K202" s="145" t="s">
        <v>148</v>
      </c>
      <c r="L202" s="33"/>
      <c r="M202" s="150" t="s">
        <v>1</v>
      </c>
      <c r="N202" s="151" t="s">
        <v>34</v>
      </c>
      <c r="O202" s="58"/>
      <c r="P202" s="152">
        <f>O202*H202</f>
        <v>0</v>
      </c>
      <c r="Q202" s="152">
        <v>4.4999999999999997E-3</v>
      </c>
      <c r="R202" s="152">
        <f>Q202*H202</f>
        <v>0.23265</v>
      </c>
      <c r="S202" s="152">
        <v>0</v>
      </c>
      <c r="T202" s="152">
        <f>S202*H202</f>
        <v>0</v>
      </c>
      <c r="U202" s="153" t="s">
        <v>1</v>
      </c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154" t="s">
        <v>227</v>
      </c>
      <c r="AT202" s="154" t="s">
        <v>144</v>
      </c>
      <c r="AU202" s="154" t="s">
        <v>79</v>
      </c>
      <c r="AY202" s="17" t="s">
        <v>141</v>
      </c>
      <c r="BE202" s="155">
        <f>IF(N202="základní",J202,0)</f>
        <v>0</v>
      </c>
      <c r="BF202" s="155">
        <f>IF(N202="snížená",J202,0)</f>
        <v>0</v>
      </c>
      <c r="BG202" s="155">
        <f>IF(N202="zákl. přenesená",J202,0)</f>
        <v>0</v>
      </c>
      <c r="BH202" s="155">
        <f>IF(N202="sníž. přenesená",J202,0)</f>
        <v>0</v>
      </c>
      <c r="BI202" s="155">
        <f>IF(N202="nulová",J202,0)</f>
        <v>0</v>
      </c>
      <c r="BJ202" s="17" t="s">
        <v>77</v>
      </c>
      <c r="BK202" s="155">
        <f>ROUND(I202*H202,2)</f>
        <v>0</v>
      </c>
      <c r="BL202" s="17" t="s">
        <v>227</v>
      </c>
      <c r="BM202" s="154" t="s">
        <v>830</v>
      </c>
    </row>
    <row r="203" spans="1:65" s="2" customFormat="1" ht="33" customHeight="1">
      <c r="A203" s="32"/>
      <c r="B203" s="142"/>
      <c r="C203" s="143" t="s">
        <v>353</v>
      </c>
      <c r="D203" s="143" t="s">
        <v>144</v>
      </c>
      <c r="E203" s="144" t="s">
        <v>366</v>
      </c>
      <c r="F203" s="145" t="s">
        <v>367</v>
      </c>
      <c r="G203" s="146" t="s">
        <v>147</v>
      </c>
      <c r="H203" s="147">
        <v>51.7</v>
      </c>
      <c r="I203" s="148"/>
      <c r="J203" s="149">
        <f>ROUND(I203*H203,2)</f>
        <v>0</v>
      </c>
      <c r="K203" s="145" t="s">
        <v>148</v>
      </c>
      <c r="L203" s="33"/>
      <c r="M203" s="150" t="s">
        <v>1</v>
      </c>
      <c r="N203" s="151" t="s">
        <v>34</v>
      </c>
      <c r="O203" s="58"/>
      <c r="P203" s="152">
        <f>O203*H203</f>
        <v>0</v>
      </c>
      <c r="Q203" s="152">
        <v>6.0000000000000001E-3</v>
      </c>
      <c r="R203" s="152">
        <f>Q203*H203</f>
        <v>0.31020000000000003</v>
      </c>
      <c r="S203" s="152">
        <v>0</v>
      </c>
      <c r="T203" s="152">
        <f>S203*H203</f>
        <v>0</v>
      </c>
      <c r="U203" s="153" t="s">
        <v>1</v>
      </c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154" t="s">
        <v>227</v>
      </c>
      <c r="AT203" s="154" t="s">
        <v>144</v>
      </c>
      <c r="AU203" s="154" t="s">
        <v>79</v>
      </c>
      <c r="AY203" s="17" t="s">
        <v>141</v>
      </c>
      <c r="BE203" s="155">
        <f>IF(N203="základní",J203,0)</f>
        <v>0</v>
      </c>
      <c r="BF203" s="155">
        <f>IF(N203="snížená",J203,0)</f>
        <v>0</v>
      </c>
      <c r="BG203" s="155">
        <f>IF(N203="zákl. přenesená",J203,0)</f>
        <v>0</v>
      </c>
      <c r="BH203" s="155">
        <f>IF(N203="sníž. přenesená",J203,0)</f>
        <v>0</v>
      </c>
      <c r="BI203" s="155">
        <f>IF(N203="nulová",J203,0)</f>
        <v>0</v>
      </c>
      <c r="BJ203" s="17" t="s">
        <v>77</v>
      </c>
      <c r="BK203" s="155">
        <f>ROUND(I203*H203,2)</f>
        <v>0</v>
      </c>
      <c r="BL203" s="17" t="s">
        <v>227</v>
      </c>
      <c r="BM203" s="154" t="s">
        <v>831</v>
      </c>
    </row>
    <row r="204" spans="1:65" s="14" customFormat="1">
      <c r="B204" s="164"/>
      <c r="D204" s="157" t="s">
        <v>151</v>
      </c>
      <c r="E204" s="165" t="s">
        <v>1</v>
      </c>
      <c r="F204" s="166" t="s">
        <v>832</v>
      </c>
      <c r="H204" s="167">
        <v>51.7</v>
      </c>
      <c r="I204" s="168"/>
      <c r="L204" s="164"/>
      <c r="M204" s="169"/>
      <c r="N204" s="170"/>
      <c r="O204" s="170"/>
      <c r="P204" s="170"/>
      <c r="Q204" s="170"/>
      <c r="R204" s="170"/>
      <c r="S204" s="170"/>
      <c r="T204" s="170"/>
      <c r="U204" s="171"/>
      <c r="AT204" s="165" t="s">
        <v>151</v>
      </c>
      <c r="AU204" s="165" t="s">
        <v>79</v>
      </c>
      <c r="AV204" s="14" t="s">
        <v>79</v>
      </c>
      <c r="AW204" s="14" t="s">
        <v>26</v>
      </c>
      <c r="AX204" s="14" t="s">
        <v>77</v>
      </c>
      <c r="AY204" s="165" t="s">
        <v>141</v>
      </c>
    </row>
    <row r="205" spans="1:65" s="2" customFormat="1" ht="16.5" customHeight="1">
      <c r="A205" s="32"/>
      <c r="B205" s="142"/>
      <c r="C205" s="172" t="s">
        <v>357</v>
      </c>
      <c r="D205" s="172" t="s">
        <v>172</v>
      </c>
      <c r="E205" s="173" t="s">
        <v>370</v>
      </c>
      <c r="F205" s="174" t="s">
        <v>371</v>
      </c>
      <c r="G205" s="175" t="s">
        <v>147</v>
      </c>
      <c r="H205" s="176">
        <v>56.87</v>
      </c>
      <c r="I205" s="177"/>
      <c r="J205" s="178">
        <f>ROUND(I205*H205,2)</f>
        <v>0</v>
      </c>
      <c r="K205" s="174" t="s">
        <v>148</v>
      </c>
      <c r="L205" s="179"/>
      <c r="M205" s="180" t="s">
        <v>1</v>
      </c>
      <c r="N205" s="181" t="s">
        <v>34</v>
      </c>
      <c r="O205" s="58"/>
      <c r="P205" s="152">
        <f>O205*H205</f>
        <v>0</v>
      </c>
      <c r="Q205" s="152">
        <v>1.18E-2</v>
      </c>
      <c r="R205" s="152">
        <f>Q205*H205</f>
        <v>0.67106599999999994</v>
      </c>
      <c r="S205" s="152">
        <v>0</v>
      </c>
      <c r="T205" s="152">
        <f>S205*H205</f>
        <v>0</v>
      </c>
      <c r="U205" s="153" t="s">
        <v>1</v>
      </c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154" t="s">
        <v>239</v>
      </c>
      <c r="AT205" s="154" t="s">
        <v>172</v>
      </c>
      <c r="AU205" s="154" t="s">
        <v>79</v>
      </c>
      <c r="AY205" s="17" t="s">
        <v>141</v>
      </c>
      <c r="BE205" s="155">
        <f>IF(N205="základní",J205,0)</f>
        <v>0</v>
      </c>
      <c r="BF205" s="155">
        <f>IF(N205="snížená",J205,0)</f>
        <v>0</v>
      </c>
      <c r="BG205" s="155">
        <f>IF(N205="zákl. přenesená",J205,0)</f>
        <v>0</v>
      </c>
      <c r="BH205" s="155">
        <f>IF(N205="sníž. přenesená",J205,0)</f>
        <v>0</v>
      </c>
      <c r="BI205" s="155">
        <f>IF(N205="nulová",J205,0)</f>
        <v>0</v>
      </c>
      <c r="BJ205" s="17" t="s">
        <v>77</v>
      </c>
      <c r="BK205" s="155">
        <f>ROUND(I205*H205,2)</f>
        <v>0</v>
      </c>
      <c r="BL205" s="17" t="s">
        <v>227</v>
      </c>
      <c r="BM205" s="154" t="s">
        <v>833</v>
      </c>
    </row>
    <row r="206" spans="1:65" s="14" customFormat="1">
      <c r="B206" s="164"/>
      <c r="D206" s="157" t="s">
        <v>151</v>
      </c>
      <c r="F206" s="166" t="s">
        <v>834</v>
      </c>
      <c r="H206" s="167">
        <v>56.87</v>
      </c>
      <c r="I206" s="168"/>
      <c r="L206" s="164"/>
      <c r="M206" s="169"/>
      <c r="N206" s="170"/>
      <c r="O206" s="170"/>
      <c r="P206" s="170"/>
      <c r="Q206" s="170"/>
      <c r="R206" s="170"/>
      <c r="S206" s="170"/>
      <c r="T206" s="170"/>
      <c r="U206" s="171"/>
      <c r="AT206" s="165" t="s">
        <v>151</v>
      </c>
      <c r="AU206" s="165" t="s">
        <v>79</v>
      </c>
      <c r="AV206" s="14" t="s">
        <v>79</v>
      </c>
      <c r="AW206" s="14" t="s">
        <v>3</v>
      </c>
      <c r="AX206" s="14" t="s">
        <v>77</v>
      </c>
      <c r="AY206" s="165" t="s">
        <v>141</v>
      </c>
    </row>
    <row r="207" spans="1:65" s="2" customFormat="1" ht="24.2" customHeight="1">
      <c r="A207" s="32"/>
      <c r="B207" s="142"/>
      <c r="C207" s="143" t="s">
        <v>361</v>
      </c>
      <c r="D207" s="143" t="s">
        <v>144</v>
      </c>
      <c r="E207" s="144" t="s">
        <v>375</v>
      </c>
      <c r="F207" s="145" t="s">
        <v>376</v>
      </c>
      <c r="G207" s="146" t="s">
        <v>147</v>
      </c>
      <c r="H207" s="147">
        <v>3</v>
      </c>
      <c r="I207" s="148"/>
      <c r="J207" s="149">
        <f>ROUND(I207*H207,2)</f>
        <v>0</v>
      </c>
      <c r="K207" s="145" t="s">
        <v>148</v>
      </c>
      <c r="L207" s="33"/>
      <c r="M207" s="150" t="s">
        <v>1</v>
      </c>
      <c r="N207" s="151" t="s">
        <v>34</v>
      </c>
      <c r="O207" s="58"/>
      <c r="P207" s="152">
        <f>O207*H207</f>
        <v>0</v>
      </c>
      <c r="Q207" s="152">
        <v>6.3000000000000003E-4</v>
      </c>
      <c r="R207" s="152">
        <f>Q207*H207</f>
        <v>1.8900000000000002E-3</v>
      </c>
      <c r="S207" s="152">
        <v>0</v>
      </c>
      <c r="T207" s="152">
        <f>S207*H207</f>
        <v>0</v>
      </c>
      <c r="U207" s="153" t="s">
        <v>1</v>
      </c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154" t="s">
        <v>227</v>
      </c>
      <c r="AT207" s="154" t="s">
        <v>144</v>
      </c>
      <c r="AU207" s="154" t="s">
        <v>79</v>
      </c>
      <c r="AY207" s="17" t="s">
        <v>141</v>
      </c>
      <c r="BE207" s="155">
        <f>IF(N207="základní",J207,0)</f>
        <v>0</v>
      </c>
      <c r="BF207" s="155">
        <f>IF(N207="snížená",J207,0)</f>
        <v>0</v>
      </c>
      <c r="BG207" s="155">
        <f>IF(N207="zákl. přenesená",J207,0)</f>
        <v>0</v>
      </c>
      <c r="BH207" s="155">
        <f>IF(N207="sníž. přenesená",J207,0)</f>
        <v>0</v>
      </c>
      <c r="BI207" s="155">
        <f>IF(N207="nulová",J207,0)</f>
        <v>0</v>
      </c>
      <c r="BJ207" s="17" t="s">
        <v>77</v>
      </c>
      <c r="BK207" s="155">
        <f>ROUND(I207*H207,2)</f>
        <v>0</v>
      </c>
      <c r="BL207" s="17" t="s">
        <v>227</v>
      </c>
      <c r="BM207" s="154" t="s">
        <v>835</v>
      </c>
    </row>
    <row r="208" spans="1:65" s="13" customFormat="1">
      <c r="B208" s="156"/>
      <c r="D208" s="157" t="s">
        <v>151</v>
      </c>
      <c r="E208" s="158" t="s">
        <v>1</v>
      </c>
      <c r="F208" s="159" t="s">
        <v>490</v>
      </c>
      <c r="H208" s="158" t="s">
        <v>1</v>
      </c>
      <c r="I208" s="160"/>
      <c r="L208" s="156"/>
      <c r="M208" s="161"/>
      <c r="N208" s="162"/>
      <c r="O208" s="162"/>
      <c r="P208" s="162"/>
      <c r="Q208" s="162"/>
      <c r="R208" s="162"/>
      <c r="S208" s="162"/>
      <c r="T208" s="162"/>
      <c r="U208" s="163"/>
      <c r="AT208" s="158" t="s">
        <v>151</v>
      </c>
      <c r="AU208" s="158" t="s">
        <v>79</v>
      </c>
      <c r="AV208" s="13" t="s">
        <v>77</v>
      </c>
      <c r="AW208" s="13" t="s">
        <v>26</v>
      </c>
      <c r="AX208" s="13" t="s">
        <v>69</v>
      </c>
      <c r="AY208" s="158" t="s">
        <v>141</v>
      </c>
    </row>
    <row r="209" spans="1:65" s="14" customFormat="1">
      <c r="B209" s="164"/>
      <c r="D209" s="157" t="s">
        <v>151</v>
      </c>
      <c r="E209" s="165" t="s">
        <v>1</v>
      </c>
      <c r="F209" s="166" t="s">
        <v>491</v>
      </c>
      <c r="H209" s="167">
        <v>3</v>
      </c>
      <c r="I209" s="168"/>
      <c r="L209" s="164"/>
      <c r="M209" s="169"/>
      <c r="N209" s="170"/>
      <c r="O209" s="170"/>
      <c r="P209" s="170"/>
      <c r="Q209" s="170"/>
      <c r="R209" s="170"/>
      <c r="S209" s="170"/>
      <c r="T209" s="170"/>
      <c r="U209" s="171"/>
      <c r="AT209" s="165" t="s">
        <v>151</v>
      </c>
      <c r="AU209" s="165" t="s">
        <v>79</v>
      </c>
      <c r="AV209" s="14" t="s">
        <v>79</v>
      </c>
      <c r="AW209" s="14" t="s">
        <v>26</v>
      </c>
      <c r="AX209" s="14" t="s">
        <v>77</v>
      </c>
      <c r="AY209" s="165" t="s">
        <v>141</v>
      </c>
    </row>
    <row r="210" spans="1:65" s="2" customFormat="1" ht="24.2" customHeight="1">
      <c r="A210" s="32"/>
      <c r="B210" s="142"/>
      <c r="C210" s="172" t="s">
        <v>365</v>
      </c>
      <c r="D210" s="172" t="s">
        <v>172</v>
      </c>
      <c r="E210" s="173" t="s">
        <v>381</v>
      </c>
      <c r="F210" s="174" t="s">
        <v>382</v>
      </c>
      <c r="G210" s="175" t="s">
        <v>147</v>
      </c>
      <c r="H210" s="176">
        <v>3</v>
      </c>
      <c r="I210" s="177"/>
      <c r="J210" s="178">
        <f>ROUND(I210*H210,2)</f>
        <v>0</v>
      </c>
      <c r="K210" s="174" t="s">
        <v>148</v>
      </c>
      <c r="L210" s="179"/>
      <c r="M210" s="180" t="s">
        <v>1</v>
      </c>
      <c r="N210" s="181" t="s">
        <v>34</v>
      </c>
      <c r="O210" s="58"/>
      <c r="P210" s="152">
        <f>O210*H210</f>
        <v>0</v>
      </c>
      <c r="Q210" s="152">
        <v>7.4999999999999997E-3</v>
      </c>
      <c r="R210" s="152">
        <f>Q210*H210</f>
        <v>2.2499999999999999E-2</v>
      </c>
      <c r="S210" s="152">
        <v>0</v>
      </c>
      <c r="T210" s="152">
        <f>S210*H210</f>
        <v>0</v>
      </c>
      <c r="U210" s="153" t="s">
        <v>1</v>
      </c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R210" s="154" t="s">
        <v>239</v>
      </c>
      <c r="AT210" s="154" t="s">
        <v>172</v>
      </c>
      <c r="AU210" s="154" t="s">
        <v>79</v>
      </c>
      <c r="AY210" s="17" t="s">
        <v>141</v>
      </c>
      <c r="BE210" s="155">
        <f>IF(N210="základní",J210,0)</f>
        <v>0</v>
      </c>
      <c r="BF210" s="155">
        <f>IF(N210="snížená",J210,0)</f>
        <v>0</v>
      </c>
      <c r="BG210" s="155">
        <f>IF(N210="zákl. přenesená",J210,0)</f>
        <v>0</v>
      </c>
      <c r="BH210" s="155">
        <f>IF(N210="sníž. přenesená",J210,0)</f>
        <v>0</v>
      </c>
      <c r="BI210" s="155">
        <f>IF(N210="nulová",J210,0)</f>
        <v>0</v>
      </c>
      <c r="BJ210" s="17" t="s">
        <v>77</v>
      </c>
      <c r="BK210" s="155">
        <f>ROUND(I210*H210,2)</f>
        <v>0</v>
      </c>
      <c r="BL210" s="17" t="s">
        <v>227</v>
      </c>
      <c r="BM210" s="154" t="s">
        <v>836</v>
      </c>
    </row>
    <row r="211" spans="1:65" s="2" customFormat="1" ht="24.2" customHeight="1">
      <c r="A211" s="32"/>
      <c r="B211" s="142"/>
      <c r="C211" s="143" t="s">
        <v>369</v>
      </c>
      <c r="D211" s="143" t="s">
        <v>144</v>
      </c>
      <c r="E211" s="144" t="s">
        <v>385</v>
      </c>
      <c r="F211" s="145" t="s">
        <v>386</v>
      </c>
      <c r="G211" s="146" t="s">
        <v>147</v>
      </c>
      <c r="H211" s="147">
        <v>51.7</v>
      </c>
      <c r="I211" s="148"/>
      <c r="J211" s="149">
        <f>ROUND(I211*H211,2)</f>
        <v>0</v>
      </c>
      <c r="K211" s="145" t="s">
        <v>148</v>
      </c>
      <c r="L211" s="33"/>
      <c r="M211" s="150" t="s">
        <v>1</v>
      </c>
      <c r="N211" s="151" t="s">
        <v>34</v>
      </c>
      <c r="O211" s="58"/>
      <c r="P211" s="152">
        <f>O211*H211</f>
        <v>0</v>
      </c>
      <c r="Q211" s="152">
        <v>5.0000000000000002E-5</v>
      </c>
      <c r="R211" s="152">
        <f>Q211*H211</f>
        <v>2.5850000000000001E-3</v>
      </c>
      <c r="S211" s="152">
        <v>0</v>
      </c>
      <c r="T211" s="152">
        <f>S211*H211</f>
        <v>0</v>
      </c>
      <c r="U211" s="153" t="s">
        <v>1</v>
      </c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R211" s="154" t="s">
        <v>227</v>
      </c>
      <c r="AT211" s="154" t="s">
        <v>144</v>
      </c>
      <c r="AU211" s="154" t="s">
        <v>79</v>
      </c>
      <c r="AY211" s="17" t="s">
        <v>141</v>
      </c>
      <c r="BE211" s="155">
        <f>IF(N211="základní",J211,0)</f>
        <v>0</v>
      </c>
      <c r="BF211" s="155">
        <f>IF(N211="snížená",J211,0)</f>
        <v>0</v>
      </c>
      <c r="BG211" s="155">
        <f>IF(N211="zákl. přenesená",J211,0)</f>
        <v>0</v>
      </c>
      <c r="BH211" s="155">
        <f>IF(N211="sníž. přenesená",J211,0)</f>
        <v>0</v>
      </c>
      <c r="BI211" s="155">
        <f>IF(N211="nulová",J211,0)</f>
        <v>0</v>
      </c>
      <c r="BJ211" s="17" t="s">
        <v>77</v>
      </c>
      <c r="BK211" s="155">
        <f>ROUND(I211*H211,2)</f>
        <v>0</v>
      </c>
      <c r="BL211" s="17" t="s">
        <v>227</v>
      </c>
      <c r="BM211" s="154" t="s">
        <v>837</v>
      </c>
    </row>
    <row r="212" spans="1:65" s="2" customFormat="1" ht="16.5" customHeight="1">
      <c r="A212" s="32"/>
      <c r="B212" s="142"/>
      <c r="C212" s="143" t="s">
        <v>374</v>
      </c>
      <c r="D212" s="143" t="s">
        <v>144</v>
      </c>
      <c r="E212" s="144" t="s">
        <v>389</v>
      </c>
      <c r="F212" s="145" t="s">
        <v>340</v>
      </c>
      <c r="G212" s="146" t="s">
        <v>181</v>
      </c>
      <c r="H212" s="147">
        <v>1</v>
      </c>
      <c r="I212" s="148"/>
      <c r="J212" s="149">
        <f>ROUND(I212*H212,2)</f>
        <v>0</v>
      </c>
      <c r="K212" s="145" t="s">
        <v>1</v>
      </c>
      <c r="L212" s="33"/>
      <c r="M212" s="150" t="s">
        <v>1</v>
      </c>
      <c r="N212" s="151" t="s">
        <v>34</v>
      </c>
      <c r="O212" s="58"/>
      <c r="P212" s="152">
        <f>O212*H212</f>
        <v>0</v>
      </c>
      <c r="Q212" s="152">
        <v>3.0000000000000001E-5</v>
      </c>
      <c r="R212" s="152">
        <f>Q212*H212</f>
        <v>3.0000000000000001E-5</v>
      </c>
      <c r="S212" s="152">
        <v>0</v>
      </c>
      <c r="T212" s="152">
        <f>S212*H212</f>
        <v>0</v>
      </c>
      <c r="U212" s="153" t="s">
        <v>1</v>
      </c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154" t="s">
        <v>227</v>
      </c>
      <c r="AT212" s="154" t="s">
        <v>144</v>
      </c>
      <c r="AU212" s="154" t="s">
        <v>79</v>
      </c>
      <c r="AY212" s="17" t="s">
        <v>141</v>
      </c>
      <c r="BE212" s="155">
        <f>IF(N212="základní",J212,0)</f>
        <v>0</v>
      </c>
      <c r="BF212" s="155">
        <f>IF(N212="snížená",J212,0)</f>
        <v>0</v>
      </c>
      <c r="BG212" s="155">
        <f>IF(N212="zákl. přenesená",J212,0)</f>
        <v>0</v>
      </c>
      <c r="BH212" s="155">
        <f>IF(N212="sníž. přenesená",J212,0)</f>
        <v>0</v>
      </c>
      <c r="BI212" s="155">
        <f>IF(N212="nulová",J212,0)</f>
        <v>0</v>
      </c>
      <c r="BJ212" s="17" t="s">
        <v>77</v>
      </c>
      <c r="BK212" s="155">
        <f>ROUND(I212*H212,2)</f>
        <v>0</v>
      </c>
      <c r="BL212" s="17" t="s">
        <v>227</v>
      </c>
      <c r="BM212" s="154" t="s">
        <v>838</v>
      </c>
    </row>
    <row r="213" spans="1:65" s="2" customFormat="1" ht="24.2" customHeight="1">
      <c r="A213" s="32"/>
      <c r="B213" s="142"/>
      <c r="C213" s="143" t="s">
        <v>380</v>
      </c>
      <c r="D213" s="143" t="s">
        <v>144</v>
      </c>
      <c r="E213" s="144" t="s">
        <v>392</v>
      </c>
      <c r="F213" s="145" t="s">
        <v>393</v>
      </c>
      <c r="G213" s="146" t="s">
        <v>349</v>
      </c>
      <c r="H213" s="182"/>
      <c r="I213" s="148"/>
      <c r="J213" s="149">
        <f>ROUND(I213*H213,2)</f>
        <v>0</v>
      </c>
      <c r="K213" s="145" t="s">
        <v>148</v>
      </c>
      <c r="L213" s="33"/>
      <c r="M213" s="150" t="s">
        <v>1</v>
      </c>
      <c r="N213" s="151" t="s">
        <v>34</v>
      </c>
      <c r="O213" s="58"/>
      <c r="P213" s="152">
        <f>O213*H213</f>
        <v>0</v>
      </c>
      <c r="Q213" s="152">
        <v>0</v>
      </c>
      <c r="R213" s="152">
        <f>Q213*H213</f>
        <v>0</v>
      </c>
      <c r="S213" s="152">
        <v>0</v>
      </c>
      <c r="T213" s="152">
        <f>S213*H213</f>
        <v>0</v>
      </c>
      <c r="U213" s="153" t="s">
        <v>1</v>
      </c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154" t="s">
        <v>227</v>
      </c>
      <c r="AT213" s="154" t="s">
        <v>144</v>
      </c>
      <c r="AU213" s="154" t="s">
        <v>79</v>
      </c>
      <c r="AY213" s="17" t="s">
        <v>141</v>
      </c>
      <c r="BE213" s="155">
        <f>IF(N213="základní",J213,0)</f>
        <v>0</v>
      </c>
      <c r="BF213" s="155">
        <f>IF(N213="snížená",J213,0)</f>
        <v>0</v>
      </c>
      <c r="BG213" s="155">
        <f>IF(N213="zákl. přenesená",J213,0)</f>
        <v>0</v>
      </c>
      <c r="BH213" s="155">
        <f>IF(N213="sníž. přenesená",J213,0)</f>
        <v>0</v>
      </c>
      <c r="BI213" s="155">
        <f>IF(N213="nulová",J213,0)</f>
        <v>0</v>
      </c>
      <c r="BJ213" s="17" t="s">
        <v>77</v>
      </c>
      <c r="BK213" s="155">
        <f>ROUND(I213*H213,2)</f>
        <v>0</v>
      </c>
      <c r="BL213" s="17" t="s">
        <v>227</v>
      </c>
      <c r="BM213" s="154" t="s">
        <v>839</v>
      </c>
    </row>
    <row r="214" spans="1:65" s="12" customFormat="1" ht="22.9" customHeight="1">
      <c r="B214" s="129"/>
      <c r="D214" s="130" t="s">
        <v>68</v>
      </c>
      <c r="E214" s="140" t="s">
        <v>395</v>
      </c>
      <c r="F214" s="140" t="s">
        <v>396</v>
      </c>
      <c r="I214" s="132"/>
      <c r="J214" s="141">
        <f>BK214</f>
        <v>0</v>
      </c>
      <c r="L214" s="129"/>
      <c r="M214" s="134"/>
      <c r="N214" s="135"/>
      <c r="O214" s="135"/>
      <c r="P214" s="136">
        <f>SUM(P215:P222)</f>
        <v>0</v>
      </c>
      <c r="Q214" s="135"/>
      <c r="R214" s="136">
        <f>SUM(R215:R222)</f>
        <v>2.0159999999999996E-3</v>
      </c>
      <c r="S214" s="135"/>
      <c r="T214" s="136">
        <f>SUM(T215:T222)</f>
        <v>0</v>
      </c>
      <c r="U214" s="137"/>
      <c r="AR214" s="130" t="s">
        <v>79</v>
      </c>
      <c r="AT214" s="138" t="s">
        <v>68</v>
      </c>
      <c r="AU214" s="138" t="s">
        <v>77</v>
      </c>
      <c r="AY214" s="130" t="s">
        <v>141</v>
      </c>
      <c r="BK214" s="139">
        <f>SUM(BK215:BK222)</f>
        <v>0</v>
      </c>
    </row>
    <row r="215" spans="1:65" s="2" customFormat="1" ht="24.2" customHeight="1">
      <c r="A215" s="32"/>
      <c r="B215" s="142"/>
      <c r="C215" s="143" t="s">
        <v>384</v>
      </c>
      <c r="D215" s="143" t="s">
        <v>144</v>
      </c>
      <c r="E215" s="144" t="s">
        <v>398</v>
      </c>
      <c r="F215" s="145" t="s">
        <v>399</v>
      </c>
      <c r="G215" s="146" t="s">
        <v>147</v>
      </c>
      <c r="H215" s="147">
        <v>5.76</v>
      </c>
      <c r="I215" s="148"/>
      <c r="J215" s="149">
        <f>ROUND(I215*H215,2)</f>
        <v>0</v>
      </c>
      <c r="K215" s="145" t="s">
        <v>148</v>
      </c>
      <c r="L215" s="33"/>
      <c r="M215" s="150" t="s">
        <v>1</v>
      </c>
      <c r="N215" s="151" t="s">
        <v>34</v>
      </c>
      <c r="O215" s="58"/>
      <c r="P215" s="152">
        <f>O215*H215</f>
        <v>0</v>
      </c>
      <c r="Q215" s="152">
        <v>6.9999999999999994E-5</v>
      </c>
      <c r="R215" s="152">
        <f>Q215*H215</f>
        <v>4.0319999999999993E-4</v>
      </c>
      <c r="S215" s="152">
        <v>0</v>
      </c>
      <c r="T215" s="152">
        <f>S215*H215</f>
        <v>0</v>
      </c>
      <c r="U215" s="153" t="s">
        <v>1</v>
      </c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R215" s="154" t="s">
        <v>227</v>
      </c>
      <c r="AT215" s="154" t="s">
        <v>144</v>
      </c>
      <c r="AU215" s="154" t="s">
        <v>79</v>
      </c>
      <c r="AY215" s="17" t="s">
        <v>141</v>
      </c>
      <c r="BE215" s="155">
        <f>IF(N215="základní",J215,0)</f>
        <v>0</v>
      </c>
      <c r="BF215" s="155">
        <f>IF(N215="snížená",J215,0)</f>
        <v>0</v>
      </c>
      <c r="BG215" s="155">
        <f>IF(N215="zákl. přenesená",J215,0)</f>
        <v>0</v>
      </c>
      <c r="BH215" s="155">
        <f>IF(N215="sníž. přenesená",J215,0)</f>
        <v>0</v>
      </c>
      <c r="BI215" s="155">
        <f>IF(N215="nulová",J215,0)</f>
        <v>0</v>
      </c>
      <c r="BJ215" s="17" t="s">
        <v>77</v>
      </c>
      <c r="BK215" s="155">
        <f>ROUND(I215*H215,2)</f>
        <v>0</v>
      </c>
      <c r="BL215" s="17" t="s">
        <v>227</v>
      </c>
      <c r="BM215" s="154" t="s">
        <v>840</v>
      </c>
    </row>
    <row r="216" spans="1:65" s="2" customFormat="1" ht="24.2" customHeight="1">
      <c r="A216" s="32"/>
      <c r="B216" s="142"/>
      <c r="C216" s="143" t="s">
        <v>388</v>
      </c>
      <c r="D216" s="143" t="s">
        <v>144</v>
      </c>
      <c r="E216" s="144" t="s">
        <v>402</v>
      </c>
      <c r="F216" s="145" t="s">
        <v>403</v>
      </c>
      <c r="G216" s="146" t="s">
        <v>147</v>
      </c>
      <c r="H216" s="147">
        <v>5.76</v>
      </c>
      <c r="I216" s="148"/>
      <c r="J216" s="149">
        <f>ROUND(I216*H216,2)</f>
        <v>0</v>
      </c>
      <c r="K216" s="145" t="s">
        <v>148</v>
      </c>
      <c r="L216" s="33"/>
      <c r="M216" s="150" t="s">
        <v>1</v>
      </c>
      <c r="N216" s="151" t="s">
        <v>34</v>
      </c>
      <c r="O216" s="58"/>
      <c r="P216" s="152">
        <f>O216*H216</f>
        <v>0</v>
      </c>
      <c r="Q216" s="152">
        <v>2.0000000000000002E-5</v>
      </c>
      <c r="R216" s="152">
        <f>Q216*H216</f>
        <v>1.1520000000000001E-4</v>
      </c>
      <c r="S216" s="152">
        <v>0</v>
      </c>
      <c r="T216" s="152">
        <f>S216*H216</f>
        <v>0</v>
      </c>
      <c r="U216" s="153" t="s">
        <v>1</v>
      </c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R216" s="154" t="s">
        <v>227</v>
      </c>
      <c r="AT216" s="154" t="s">
        <v>144</v>
      </c>
      <c r="AU216" s="154" t="s">
        <v>79</v>
      </c>
      <c r="AY216" s="17" t="s">
        <v>141</v>
      </c>
      <c r="BE216" s="155">
        <f>IF(N216="základní",J216,0)</f>
        <v>0</v>
      </c>
      <c r="BF216" s="155">
        <f>IF(N216="snížená",J216,0)</f>
        <v>0</v>
      </c>
      <c r="BG216" s="155">
        <f>IF(N216="zákl. přenesená",J216,0)</f>
        <v>0</v>
      </c>
      <c r="BH216" s="155">
        <f>IF(N216="sníž. přenesená",J216,0)</f>
        <v>0</v>
      </c>
      <c r="BI216" s="155">
        <f>IF(N216="nulová",J216,0)</f>
        <v>0</v>
      </c>
      <c r="BJ216" s="17" t="s">
        <v>77</v>
      </c>
      <c r="BK216" s="155">
        <f>ROUND(I216*H216,2)</f>
        <v>0</v>
      </c>
      <c r="BL216" s="17" t="s">
        <v>227</v>
      </c>
      <c r="BM216" s="154" t="s">
        <v>841</v>
      </c>
    </row>
    <row r="217" spans="1:65" s="13" customFormat="1">
      <c r="B217" s="156"/>
      <c r="D217" s="157" t="s">
        <v>151</v>
      </c>
      <c r="E217" s="158" t="s">
        <v>1</v>
      </c>
      <c r="F217" s="159" t="s">
        <v>378</v>
      </c>
      <c r="H217" s="158" t="s">
        <v>1</v>
      </c>
      <c r="I217" s="160"/>
      <c r="L217" s="156"/>
      <c r="M217" s="161"/>
      <c r="N217" s="162"/>
      <c r="O217" s="162"/>
      <c r="P217" s="162"/>
      <c r="Q217" s="162"/>
      <c r="R217" s="162"/>
      <c r="S217" s="162"/>
      <c r="T217" s="162"/>
      <c r="U217" s="163"/>
      <c r="AT217" s="158" t="s">
        <v>151</v>
      </c>
      <c r="AU217" s="158" t="s">
        <v>79</v>
      </c>
      <c r="AV217" s="13" t="s">
        <v>77</v>
      </c>
      <c r="AW217" s="13" t="s">
        <v>26</v>
      </c>
      <c r="AX217" s="13" t="s">
        <v>69</v>
      </c>
      <c r="AY217" s="158" t="s">
        <v>141</v>
      </c>
    </row>
    <row r="218" spans="1:65" s="14" customFormat="1">
      <c r="B218" s="164"/>
      <c r="D218" s="157" t="s">
        <v>151</v>
      </c>
      <c r="E218" s="165" t="s">
        <v>1</v>
      </c>
      <c r="F218" s="166" t="s">
        <v>405</v>
      </c>
      <c r="H218" s="167">
        <v>5.76</v>
      </c>
      <c r="I218" s="168"/>
      <c r="L218" s="164"/>
      <c r="M218" s="169"/>
      <c r="N218" s="170"/>
      <c r="O218" s="170"/>
      <c r="P218" s="170"/>
      <c r="Q218" s="170"/>
      <c r="R218" s="170"/>
      <c r="S218" s="170"/>
      <c r="T218" s="170"/>
      <c r="U218" s="171"/>
      <c r="AT218" s="165" t="s">
        <v>151</v>
      </c>
      <c r="AU218" s="165" t="s">
        <v>79</v>
      </c>
      <c r="AV218" s="14" t="s">
        <v>79</v>
      </c>
      <c r="AW218" s="14" t="s">
        <v>26</v>
      </c>
      <c r="AX218" s="14" t="s">
        <v>77</v>
      </c>
      <c r="AY218" s="165" t="s">
        <v>141</v>
      </c>
    </row>
    <row r="219" spans="1:65" s="2" customFormat="1" ht="24.2" customHeight="1">
      <c r="A219" s="32"/>
      <c r="B219" s="142"/>
      <c r="C219" s="143" t="s">
        <v>391</v>
      </c>
      <c r="D219" s="143" t="s">
        <v>144</v>
      </c>
      <c r="E219" s="144" t="s">
        <v>407</v>
      </c>
      <c r="F219" s="145" t="s">
        <v>408</v>
      </c>
      <c r="G219" s="146" t="s">
        <v>147</v>
      </c>
      <c r="H219" s="147">
        <v>5.76</v>
      </c>
      <c r="I219" s="148"/>
      <c r="J219" s="149">
        <f>ROUND(I219*H219,2)</f>
        <v>0</v>
      </c>
      <c r="K219" s="145" t="s">
        <v>148</v>
      </c>
      <c r="L219" s="33"/>
      <c r="M219" s="150" t="s">
        <v>1</v>
      </c>
      <c r="N219" s="151" t="s">
        <v>34</v>
      </c>
      <c r="O219" s="58"/>
      <c r="P219" s="152">
        <f>O219*H219</f>
        <v>0</v>
      </c>
      <c r="Q219" s="152">
        <v>1.3999999999999999E-4</v>
      </c>
      <c r="R219" s="152">
        <f>Q219*H219</f>
        <v>8.0639999999999987E-4</v>
      </c>
      <c r="S219" s="152">
        <v>0</v>
      </c>
      <c r="T219" s="152">
        <f>S219*H219</f>
        <v>0</v>
      </c>
      <c r="U219" s="153" t="s">
        <v>1</v>
      </c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R219" s="154" t="s">
        <v>227</v>
      </c>
      <c r="AT219" s="154" t="s">
        <v>144</v>
      </c>
      <c r="AU219" s="154" t="s">
        <v>79</v>
      </c>
      <c r="AY219" s="17" t="s">
        <v>141</v>
      </c>
      <c r="BE219" s="155">
        <f>IF(N219="základní",J219,0)</f>
        <v>0</v>
      </c>
      <c r="BF219" s="155">
        <f>IF(N219="snížená",J219,0)</f>
        <v>0</v>
      </c>
      <c r="BG219" s="155">
        <f>IF(N219="zákl. přenesená",J219,0)</f>
        <v>0</v>
      </c>
      <c r="BH219" s="155">
        <f>IF(N219="sníž. přenesená",J219,0)</f>
        <v>0</v>
      </c>
      <c r="BI219" s="155">
        <f>IF(N219="nulová",J219,0)</f>
        <v>0</v>
      </c>
      <c r="BJ219" s="17" t="s">
        <v>77</v>
      </c>
      <c r="BK219" s="155">
        <f>ROUND(I219*H219,2)</f>
        <v>0</v>
      </c>
      <c r="BL219" s="17" t="s">
        <v>227</v>
      </c>
      <c r="BM219" s="154" t="s">
        <v>842</v>
      </c>
    </row>
    <row r="220" spans="1:65" s="2" customFormat="1" ht="24.2" customHeight="1">
      <c r="A220" s="32"/>
      <c r="B220" s="142"/>
      <c r="C220" s="143" t="s">
        <v>397</v>
      </c>
      <c r="D220" s="143" t="s">
        <v>144</v>
      </c>
      <c r="E220" s="144" t="s">
        <v>411</v>
      </c>
      <c r="F220" s="145" t="s">
        <v>412</v>
      </c>
      <c r="G220" s="146" t="s">
        <v>147</v>
      </c>
      <c r="H220" s="147">
        <v>5.76</v>
      </c>
      <c r="I220" s="148"/>
      <c r="J220" s="149">
        <f>ROUND(I220*H220,2)</f>
        <v>0</v>
      </c>
      <c r="K220" s="145" t="s">
        <v>148</v>
      </c>
      <c r="L220" s="33"/>
      <c r="M220" s="150" t="s">
        <v>1</v>
      </c>
      <c r="N220" s="151" t="s">
        <v>34</v>
      </c>
      <c r="O220" s="58"/>
      <c r="P220" s="152">
        <f>O220*H220</f>
        <v>0</v>
      </c>
      <c r="Q220" s="152">
        <v>1.2E-4</v>
      </c>
      <c r="R220" s="152">
        <f>Q220*H220</f>
        <v>6.912E-4</v>
      </c>
      <c r="S220" s="152">
        <v>0</v>
      </c>
      <c r="T220" s="152">
        <f>S220*H220</f>
        <v>0</v>
      </c>
      <c r="U220" s="153" t="s">
        <v>1</v>
      </c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R220" s="154" t="s">
        <v>227</v>
      </c>
      <c r="AT220" s="154" t="s">
        <v>144</v>
      </c>
      <c r="AU220" s="154" t="s">
        <v>79</v>
      </c>
      <c r="AY220" s="17" t="s">
        <v>141</v>
      </c>
      <c r="BE220" s="155">
        <f>IF(N220="základní",J220,0)</f>
        <v>0</v>
      </c>
      <c r="BF220" s="155">
        <f>IF(N220="snížená",J220,0)</f>
        <v>0</v>
      </c>
      <c r="BG220" s="155">
        <f>IF(N220="zákl. přenesená",J220,0)</f>
        <v>0</v>
      </c>
      <c r="BH220" s="155">
        <f>IF(N220="sníž. přenesená",J220,0)</f>
        <v>0</v>
      </c>
      <c r="BI220" s="155">
        <f>IF(N220="nulová",J220,0)</f>
        <v>0</v>
      </c>
      <c r="BJ220" s="17" t="s">
        <v>77</v>
      </c>
      <c r="BK220" s="155">
        <f>ROUND(I220*H220,2)</f>
        <v>0</v>
      </c>
      <c r="BL220" s="17" t="s">
        <v>227</v>
      </c>
      <c r="BM220" s="154" t="s">
        <v>843</v>
      </c>
    </row>
    <row r="221" spans="1:65" s="13" customFormat="1">
      <c r="B221" s="156"/>
      <c r="D221" s="157" t="s">
        <v>151</v>
      </c>
      <c r="E221" s="158" t="s">
        <v>1</v>
      </c>
      <c r="F221" s="159" t="s">
        <v>378</v>
      </c>
      <c r="H221" s="158" t="s">
        <v>1</v>
      </c>
      <c r="I221" s="160"/>
      <c r="L221" s="156"/>
      <c r="M221" s="161"/>
      <c r="N221" s="162"/>
      <c r="O221" s="162"/>
      <c r="P221" s="162"/>
      <c r="Q221" s="162"/>
      <c r="R221" s="162"/>
      <c r="S221" s="162"/>
      <c r="T221" s="162"/>
      <c r="U221" s="163"/>
      <c r="AT221" s="158" t="s">
        <v>151</v>
      </c>
      <c r="AU221" s="158" t="s">
        <v>79</v>
      </c>
      <c r="AV221" s="13" t="s">
        <v>77</v>
      </c>
      <c r="AW221" s="13" t="s">
        <v>26</v>
      </c>
      <c r="AX221" s="13" t="s">
        <v>69</v>
      </c>
      <c r="AY221" s="158" t="s">
        <v>141</v>
      </c>
    </row>
    <row r="222" spans="1:65" s="14" customFormat="1">
      <c r="B222" s="164"/>
      <c r="D222" s="157" t="s">
        <v>151</v>
      </c>
      <c r="E222" s="165" t="s">
        <v>1</v>
      </c>
      <c r="F222" s="166" t="s">
        <v>405</v>
      </c>
      <c r="H222" s="167">
        <v>5.76</v>
      </c>
      <c r="I222" s="168"/>
      <c r="L222" s="164"/>
      <c r="M222" s="169"/>
      <c r="N222" s="170"/>
      <c r="O222" s="170"/>
      <c r="P222" s="170"/>
      <c r="Q222" s="170"/>
      <c r="R222" s="170"/>
      <c r="S222" s="170"/>
      <c r="T222" s="170"/>
      <c r="U222" s="171"/>
      <c r="AT222" s="165" t="s">
        <v>151</v>
      </c>
      <c r="AU222" s="165" t="s">
        <v>79</v>
      </c>
      <c r="AV222" s="14" t="s">
        <v>79</v>
      </c>
      <c r="AW222" s="14" t="s">
        <v>26</v>
      </c>
      <c r="AX222" s="14" t="s">
        <v>77</v>
      </c>
      <c r="AY222" s="165" t="s">
        <v>141</v>
      </c>
    </row>
    <row r="223" spans="1:65" s="12" customFormat="1" ht="22.9" customHeight="1">
      <c r="B223" s="129"/>
      <c r="D223" s="130" t="s">
        <v>68</v>
      </c>
      <c r="E223" s="140" t="s">
        <v>414</v>
      </c>
      <c r="F223" s="140" t="s">
        <v>415</v>
      </c>
      <c r="I223" s="132"/>
      <c r="J223" s="141">
        <f>BK223</f>
        <v>0</v>
      </c>
      <c r="L223" s="129"/>
      <c r="M223" s="134"/>
      <c r="N223" s="135"/>
      <c r="O223" s="135"/>
      <c r="P223" s="136">
        <f>SUM(P224:P230)</f>
        <v>0</v>
      </c>
      <c r="Q223" s="135"/>
      <c r="R223" s="136">
        <f>SUM(R224:R230)</f>
        <v>5.9567999999999996E-2</v>
      </c>
      <c r="S223" s="135"/>
      <c r="T223" s="136">
        <f>SUM(T224:T230)</f>
        <v>1.2648E-2</v>
      </c>
      <c r="U223" s="137"/>
      <c r="AR223" s="130" t="s">
        <v>79</v>
      </c>
      <c r="AT223" s="138" t="s">
        <v>68</v>
      </c>
      <c r="AU223" s="138" t="s">
        <v>77</v>
      </c>
      <c r="AY223" s="130" t="s">
        <v>141</v>
      </c>
      <c r="BK223" s="139">
        <f>SUM(BK224:BK230)</f>
        <v>0</v>
      </c>
    </row>
    <row r="224" spans="1:65" s="2" customFormat="1" ht="16.5" customHeight="1">
      <c r="A224" s="32"/>
      <c r="B224" s="142"/>
      <c r="C224" s="143" t="s">
        <v>401</v>
      </c>
      <c r="D224" s="143" t="s">
        <v>144</v>
      </c>
      <c r="E224" s="144" t="s">
        <v>417</v>
      </c>
      <c r="F224" s="145" t="s">
        <v>418</v>
      </c>
      <c r="G224" s="146" t="s">
        <v>147</v>
      </c>
      <c r="H224" s="147">
        <v>40.799999999999997</v>
      </c>
      <c r="I224" s="148"/>
      <c r="J224" s="149">
        <f>ROUND(I224*H224,2)</f>
        <v>0</v>
      </c>
      <c r="K224" s="145" t="s">
        <v>148</v>
      </c>
      <c r="L224" s="33"/>
      <c r="M224" s="150" t="s">
        <v>1</v>
      </c>
      <c r="N224" s="151" t="s">
        <v>34</v>
      </c>
      <c r="O224" s="58"/>
      <c r="P224" s="152">
        <f>O224*H224</f>
        <v>0</v>
      </c>
      <c r="Q224" s="152">
        <v>1E-3</v>
      </c>
      <c r="R224" s="152">
        <f>Q224*H224</f>
        <v>4.0799999999999996E-2</v>
      </c>
      <c r="S224" s="152">
        <v>3.1E-4</v>
      </c>
      <c r="T224" s="152">
        <f>S224*H224</f>
        <v>1.2648E-2</v>
      </c>
      <c r="U224" s="153" t="s">
        <v>1</v>
      </c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R224" s="154" t="s">
        <v>227</v>
      </c>
      <c r="AT224" s="154" t="s">
        <v>144</v>
      </c>
      <c r="AU224" s="154" t="s">
        <v>79</v>
      </c>
      <c r="AY224" s="17" t="s">
        <v>141</v>
      </c>
      <c r="BE224" s="155">
        <f>IF(N224="základní",J224,0)</f>
        <v>0</v>
      </c>
      <c r="BF224" s="155">
        <f>IF(N224="snížená",J224,0)</f>
        <v>0</v>
      </c>
      <c r="BG224" s="155">
        <f>IF(N224="zákl. přenesená",J224,0)</f>
        <v>0</v>
      </c>
      <c r="BH224" s="155">
        <f>IF(N224="sníž. přenesená",J224,0)</f>
        <v>0</v>
      </c>
      <c r="BI224" s="155">
        <f>IF(N224="nulová",J224,0)</f>
        <v>0</v>
      </c>
      <c r="BJ224" s="17" t="s">
        <v>77</v>
      </c>
      <c r="BK224" s="155">
        <f>ROUND(I224*H224,2)</f>
        <v>0</v>
      </c>
      <c r="BL224" s="17" t="s">
        <v>227</v>
      </c>
      <c r="BM224" s="154" t="s">
        <v>844</v>
      </c>
    </row>
    <row r="225" spans="1:65" s="14" customFormat="1">
      <c r="B225" s="164"/>
      <c r="D225" s="157" t="s">
        <v>151</v>
      </c>
      <c r="E225" s="165" t="s">
        <v>1</v>
      </c>
      <c r="F225" s="166" t="s">
        <v>845</v>
      </c>
      <c r="H225" s="167">
        <v>40.799999999999997</v>
      </c>
      <c r="I225" s="168"/>
      <c r="L225" s="164"/>
      <c r="M225" s="169"/>
      <c r="N225" s="170"/>
      <c r="O225" s="170"/>
      <c r="P225" s="170"/>
      <c r="Q225" s="170"/>
      <c r="R225" s="170"/>
      <c r="S225" s="170"/>
      <c r="T225" s="170"/>
      <c r="U225" s="171"/>
      <c r="AT225" s="165" t="s">
        <v>151</v>
      </c>
      <c r="AU225" s="165" t="s">
        <v>79</v>
      </c>
      <c r="AV225" s="14" t="s">
        <v>79</v>
      </c>
      <c r="AW225" s="14" t="s">
        <v>26</v>
      </c>
      <c r="AX225" s="14" t="s">
        <v>77</v>
      </c>
      <c r="AY225" s="165" t="s">
        <v>141</v>
      </c>
    </row>
    <row r="226" spans="1:65" s="2" customFormat="1" ht="24.2" customHeight="1">
      <c r="A226" s="32"/>
      <c r="B226" s="142"/>
      <c r="C226" s="143" t="s">
        <v>406</v>
      </c>
      <c r="D226" s="143" t="s">
        <v>144</v>
      </c>
      <c r="E226" s="144" t="s">
        <v>422</v>
      </c>
      <c r="F226" s="145" t="s">
        <v>423</v>
      </c>
      <c r="G226" s="146" t="s">
        <v>147</v>
      </c>
      <c r="H226" s="147">
        <v>40.799999999999997</v>
      </c>
      <c r="I226" s="148"/>
      <c r="J226" s="149">
        <f>ROUND(I226*H226,2)</f>
        <v>0</v>
      </c>
      <c r="K226" s="145" t="s">
        <v>148</v>
      </c>
      <c r="L226" s="33"/>
      <c r="M226" s="150" t="s">
        <v>1</v>
      </c>
      <c r="N226" s="151" t="s">
        <v>34</v>
      </c>
      <c r="O226" s="58"/>
      <c r="P226" s="152">
        <f>O226*H226</f>
        <v>0</v>
      </c>
      <c r="Q226" s="152">
        <v>0</v>
      </c>
      <c r="R226" s="152">
        <f>Q226*H226</f>
        <v>0</v>
      </c>
      <c r="S226" s="152">
        <v>0</v>
      </c>
      <c r="T226" s="152">
        <f>S226*H226</f>
        <v>0</v>
      </c>
      <c r="U226" s="153" t="s">
        <v>1</v>
      </c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R226" s="154" t="s">
        <v>227</v>
      </c>
      <c r="AT226" s="154" t="s">
        <v>144</v>
      </c>
      <c r="AU226" s="154" t="s">
        <v>79</v>
      </c>
      <c r="AY226" s="17" t="s">
        <v>141</v>
      </c>
      <c r="BE226" s="155">
        <f>IF(N226="základní",J226,0)</f>
        <v>0</v>
      </c>
      <c r="BF226" s="155">
        <f>IF(N226="snížená",J226,0)</f>
        <v>0</v>
      </c>
      <c r="BG226" s="155">
        <f>IF(N226="zákl. přenesená",J226,0)</f>
        <v>0</v>
      </c>
      <c r="BH226" s="155">
        <f>IF(N226="sníž. přenesená",J226,0)</f>
        <v>0</v>
      </c>
      <c r="BI226" s="155">
        <f>IF(N226="nulová",J226,0)</f>
        <v>0</v>
      </c>
      <c r="BJ226" s="17" t="s">
        <v>77</v>
      </c>
      <c r="BK226" s="155">
        <f>ROUND(I226*H226,2)</f>
        <v>0</v>
      </c>
      <c r="BL226" s="17" t="s">
        <v>227</v>
      </c>
      <c r="BM226" s="154" t="s">
        <v>846</v>
      </c>
    </row>
    <row r="227" spans="1:65" s="2" customFormat="1" ht="24.2" customHeight="1">
      <c r="A227" s="32"/>
      <c r="B227" s="142"/>
      <c r="C227" s="143" t="s">
        <v>410</v>
      </c>
      <c r="D227" s="143" t="s">
        <v>144</v>
      </c>
      <c r="E227" s="144" t="s">
        <v>426</v>
      </c>
      <c r="F227" s="145" t="s">
        <v>427</v>
      </c>
      <c r="G227" s="146" t="s">
        <v>147</v>
      </c>
      <c r="H227" s="147">
        <v>40.799999999999997</v>
      </c>
      <c r="I227" s="148"/>
      <c r="J227" s="149">
        <f>ROUND(I227*H227,2)</f>
        <v>0</v>
      </c>
      <c r="K227" s="145" t="s">
        <v>148</v>
      </c>
      <c r="L227" s="33"/>
      <c r="M227" s="150" t="s">
        <v>1</v>
      </c>
      <c r="N227" s="151" t="s">
        <v>34</v>
      </c>
      <c r="O227" s="58"/>
      <c r="P227" s="152">
        <f>O227*H227</f>
        <v>0</v>
      </c>
      <c r="Q227" s="152">
        <v>2.0000000000000001E-4</v>
      </c>
      <c r="R227" s="152">
        <f>Q227*H227</f>
        <v>8.1600000000000006E-3</v>
      </c>
      <c r="S227" s="152">
        <v>0</v>
      </c>
      <c r="T227" s="152">
        <f>S227*H227</f>
        <v>0</v>
      </c>
      <c r="U227" s="153" t="s">
        <v>1</v>
      </c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R227" s="154" t="s">
        <v>227</v>
      </c>
      <c r="AT227" s="154" t="s">
        <v>144</v>
      </c>
      <c r="AU227" s="154" t="s">
        <v>79</v>
      </c>
      <c r="AY227" s="17" t="s">
        <v>141</v>
      </c>
      <c r="BE227" s="155">
        <f>IF(N227="základní",J227,0)</f>
        <v>0</v>
      </c>
      <c r="BF227" s="155">
        <f>IF(N227="snížená",J227,0)</f>
        <v>0</v>
      </c>
      <c r="BG227" s="155">
        <f>IF(N227="zákl. přenesená",J227,0)</f>
        <v>0</v>
      </c>
      <c r="BH227" s="155">
        <f>IF(N227="sníž. přenesená",J227,0)</f>
        <v>0</v>
      </c>
      <c r="BI227" s="155">
        <f>IF(N227="nulová",J227,0)</f>
        <v>0</v>
      </c>
      <c r="BJ227" s="17" t="s">
        <v>77</v>
      </c>
      <c r="BK227" s="155">
        <f>ROUND(I227*H227,2)</f>
        <v>0</v>
      </c>
      <c r="BL227" s="17" t="s">
        <v>227</v>
      </c>
      <c r="BM227" s="154" t="s">
        <v>847</v>
      </c>
    </row>
    <row r="228" spans="1:65" s="13" customFormat="1">
      <c r="B228" s="156"/>
      <c r="D228" s="157" t="s">
        <v>151</v>
      </c>
      <c r="E228" s="158" t="s">
        <v>1</v>
      </c>
      <c r="F228" s="159" t="s">
        <v>429</v>
      </c>
      <c r="H228" s="158" t="s">
        <v>1</v>
      </c>
      <c r="I228" s="160"/>
      <c r="L228" s="156"/>
      <c r="M228" s="161"/>
      <c r="N228" s="162"/>
      <c r="O228" s="162"/>
      <c r="P228" s="162"/>
      <c r="Q228" s="162"/>
      <c r="R228" s="162"/>
      <c r="S228" s="162"/>
      <c r="T228" s="162"/>
      <c r="U228" s="163"/>
      <c r="AT228" s="158" t="s">
        <v>151</v>
      </c>
      <c r="AU228" s="158" t="s">
        <v>79</v>
      </c>
      <c r="AV228" s="13" t="s">
        <v>77</v>
      </c>
      <c r="AW228" s="13" t="s">
        <v>26</v>
      </c>
      <c r="AX228" s="13" t="s">
        <v>69</v>
      </c>
      <c r="AY228" s="158" t="s">
        <v>141</v>
      </c>
    </row>
    <row r="229" spans="1:65" s="14" customFormat="1">
      <c r="B229" s="164"/>
      <c r="D229" s="157" t="s">
        <v>151</v>
      </c>
      <c r="E229" s="165" t="s">
        <v>1</v>
      </c>
      <c r="F229" s="166" t="s">
        <v>845</v>
      </c>
      <c r="H229" s="167">
        <v>40.799999999999997</v>
      </c>
      <c r="I229" s="168"/>
      <c r="L229" s="164"/>
      <c r="M229" s="169"/>
      <c r="N229" s="170"/>
      <c r="O229" s="170"/>
      <c r="P229" s="170"/>
      <c r="Q229" s="170"/>
      <c r="R229" s="170"/>
      <c r="S229" s="170"/>
      <c r="T229" s="170"/>
      <c r="U229" s="171"/>
      <c r="AT229" s="165" t="s">
        <v>151</v>
      </c>
      <c r="AU229" s="165" t="s">
        <v>79</v>
      </c>
      <c r="AV229" s="14" t="s">
        <v>79</v>
      </c>
      <c r="AW229" s="14" t="s">
        <v>26</v>
      </c>
      <c r="AX229" s="14" t="s">
        <v>77</v>
      </c>
      <c r="AY229" s="165" t="s">
        <v>141</v>
      </c>
    </row>
    <row r="230" spans="1:65" s="2" customFormat="1" ht="33" customHeight="1">
      <c r="A230" s="32"/>
      <c r="B230" s="142"/>
      <c r="C230" s="143" t="s">
        <v>416</v>
      </c>
      <c r="D230" s="143" t="s">
        <v>144</v>
      </c>
      <c r="E230" s="144" t="s">
        <v>431</v>
      </c>
      <c r="F230" s="145" t="s">
        <v>432</v>
      </c>
      <c r="G230" s="146" t="s">
        <v>147</v>
      </c>
      <c r="H230" s="147">
        <v>40.799999999999997</v>
      </c>
      <c r="I230" s="148"/>
      <c r="J230" s="149">
        <f>ROUND(I230*H230,2)</f>
        <v>0</v>
      </c>
      <c r="K230" s="145" t="s">
        <v>148</v>
      </c>
      <c r="L230" s="33"/>
      <c r="M230" s="183" t="s">
        <v>1</v>
      </c>
      <c r="N230" s="184" t="s">
        <v>34</v>
      </c>
      <c r="O230" s="185"/>
      <c r="P230" s="186">
        <f>O230*H230</f>
        <v>0</v>
      </c>
      <c r="Q230" s="186">
        <v>2.5999999999999998E-4</v>
      </c>
      <c r="R230" s="186">
        <f>Q230*H230</f>
        <v>1.0607999999999998E-2</v>
      </c>
      <c r="S230" s="186">
        <v>0</v>
      </c>
      <c r="T230" s="186">
        <f>S230*H230</f>
        <v>0</v>
      </c>
      <c r="U230" s="187" t="s">
        <v>1</v>
      </c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R230" s="154" t="s">
        <v>227</v>
      </c>
      <c r="AT230" s="154" t="s">
        <v>144</v>
      </c>
      <c r="AU230" s="154" t="s">
        <v>79</v>
      </c>
      <c r="AY230" s="17" t="s">
        <v>141</v>
      </c>
      <c r="BE230" s="155">
        <f>IF(N230="základní",J230,0)</f>
        <v>0</v>
      </c>
      <c r="BF230" s="155">
        <f>IF(N230="snížená",J230,0)</f>
        <v>0</v>
      </c>
      <c r="BG230" s="155">
        <f>IF(N230="zákl. přenesená",J230,0)</f>
        <v>0</v>
      </c>
      <c r="BH230" s="155">
        <f>IF(N230="sníž. přenesená",J230,0)</f>
        <v>0</v>
      </c>
      <c r="BI230" s="155">
        <f>IF(N230="nulová",J230,0)</f>
        <v>0</v>
      </c>
      <c r="BJ230" s="17" t="s">
        <v>77</v>
      </c>
      <c r="BK230" s="155">
        <f>ROUND(I230*H230,2)</f>
        <v>0</v>
      </c>
      <c r="BL230" s="17" t="s">
        <v>227</v>
      </c>
      <c r="BM230" s="154" t="s">
        <v>848</v>
      </c>
    </row>
    <row r="231" spans="1:65" s="2" customFormat="1" ht="6.95" customHeight="1">
      <c r="A231" s="32"/>
      <c r="B231" s="47"/>
      <c r="C231" s="48"/>
      <c r="D231" s="48"/>
      <c r="E231" s="48"/>
      <c r="F231" s="48"/>
      <c r="G231" s="48"/>
      <c r="H231" s="48"/>
      <c r="I231" s="48"/>
      <c r="J231" s="48"/>
      <c r="K231" s="48"/>
      <c r="L231" s="33"/>
      <c r="M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</row>
  </sheetData>
  <autoFilter ref="C131:K230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76" fitToHeight="100" orientation="portrait" r:id="rId1"/>
  <headerFooter>
    <oddFooter>&amp;CStrana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49"/>
  <sheetViews>
    <sheetView showGridLines="0" tabSelected="1" workbookViewId="0">
      <selection activeCell="J12" sqref="J1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1" width="14.16406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0" t="s">
        <v>5</v>
      </c>
      <c r="M2" s="231"/>
      <c r="N2" s="231"/>
      <c r="O2" s="231"/>
      <c r="P2" s="231"/>
      <c r="Q2" s="231"/>
      <c r="R2" s="231"/>
      <c r="S2" s="231"/>
      <c r="T2" s="231"/>
      <c r="U2" s="231"/>
      <c r="V2" s="231"/>
      <c r="AT2" s="17" t="s">
        <v>100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79</v>
      </c>
    </row>
    <row r="4" spans="1:46" s="1" customFormat="1" ht="24.95" customHeight="1">
      <c r="B4" s="20"/>
      <c r="D4" s="21" t="s">
        <v>101</v>
      </c>
      <c r="L4" s="20"/>
      <c r="M4" s="93" t="s">
        <v>9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948</v>
      </c>
      <c r="L6" s="20"/>
    </row>
    <row r="7" spans="1:46" s="1" customFormat="1" ht="16.5" customHeight="1">
      <c r="B7" s="20"/>
      <c r="E7" s="245" t="str">
        <f>'Rekapitulace stavby'!K6</f>
        <v>GJN - oprava výměnou - žákovské soc.zařízení</v>
      </c>
      <c r="F7" s="246"/>
      <c r="G7" s="246"/>
      <c r="H7" s="246"/>
      <c r="L7" s="20"/>
    </row>
    <row r="8" spans="1:46" s="2" customFormat="1" ht="12" customHeight="1">
      <c r="A8" s="32"/>
      <c r="B8" s="33"/>
      <c r="C8" s="32"/>
      <c r="D8" s="27" t="s">
        <v>102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24" t="s">
        <v>849</v>
      </c>
      <c r="F9" s="244"/>
      <c r="G9" s="244"/>
      <c r="H9" s="244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15</v>
      </c>
      <c r="E11" s="32"/>
      <c r="F11" s="25" t="s">
        <v>1</v>
      </c>
      <c r="G11" s="32"/>
      <c r="H11" s="32"/>
      <c r="I11" s="27" t="s">
        <v>16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17</v>
      </c>
      <c r="E12" s="32"/>
      <c r="F12" s="25" t="s">
        <v>18</v>
      </c>
      <c r="G12" s="32"/>
      <c r="H12" s="32"/>
      <c r="I12" s="27" t="s">
        <v>19</v>
      </c>
      <c r="J12" s="197" t="str">
        <f>'Rekapitulace stavby'!AN8</f>
        <v>Vyplň údaj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20</v>
      </c>
      <c r="E14" s="32"/>
      <c r="F14" s="201" t="str">
        <f>'Rekapitulace stavby'!K10</f>
        <v>Gymnázium Jana Nerudy, škola hl. m. Prahy, Hellichova 3, 118 00 Praha 1</v>
      </c>
      <c r="G14" s="32"/>
      <c r="H14" s="32"/>
      <c r="I14" s="27" t="s">
        <v>21</v>
      </c>
      <c r="J14" s="25" t="str">
        <f>IF('Rekapitulace stavby'!AN10="","",'Rekapitulace stavby'!AN10)</f>
        <v>708 72 767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tr">
        <f>IF('Rekapitulace stavby'!E11="","",'Rekapitulace stavby'!E11)</f>
        <v xml:space="preserve"> </v>
      </c>
      <c r="F15" s="32"/>
      <c r="G15" s="32"/>
      <c r="H15" s="32"/>
      <c r="I15" s="27" t="s">
        <v>22</v>
      </c>
      <c r="J15" s="25" t="str">
        <f>IF('Rekapitulace stavby'!AN11="","",'Rekapitulace stavby'!AN11)</f>
        <v/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23</v>
      </c>
      <c r="E17" s="32"/>
      <c r="F17" s="32"/>
      <c r="G17" s="32"/>
      <c r="H17" s="32"/>
      <c r="I17" s="27" t="s">
        <v>21</v>
      </c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47" t="str">
        <f>'Rekapitulace stavby'!E14</f>
        <v>Vyplň údaj</v>
      </c>
      <c r="F18" s="239"/>
      <c r="G18" s="239"/>
      <c r="H18" s="239"/>
      <c r="I18" s="27" t="s">
        <v>22</v>
      </c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25</v>
      </c>
      <c r="E20" s="32"/>
      <c r="F20" s="32"/>
      <c r="G20" s="32"/>
      <c r="H20" s="32"/>
      <c r="I20" s="27" t="s">
        <v>21</v>
      </c>
      <c r="J20" s="25" t="str">
        <f>IF('Rekapitulace stavby'!AN16="","",'Rekapitulace stavby'!AN16)</f>
        <v/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tr">
        <f>IF('Rekapitulace stavby'!E17="","",'Rekapitulace stavby'!E17)</f>
        <v xml:space="preserve"> </v>
      </c>
      <c r="F21" s="32"/>
      <c r="G21" s="32"/>
      <c r="H21" s="32"/>
      <c r="I21" s="27" t="s">
        <v>22</v>
      </c>
      <c r="J21" s="25" t="str">
        <f>IF('Rekapitulace stavby'!AN17="","",'Rekapitulace stavby'!AN17)</f>
        <v/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27</v>
      </c>
      <c r="E23" s="32"/>
      <c r="F23" s="32"/>
      <c r="G23" s="32"/>
      <c r="H23" s="32"/>
      <c r="I23" s="27" t="s">
        <v>21</v>
      </c>
      <c r="J23" s="25" t="str">
        <f>IF('Rekapitulace stavby'!AN19="","",'Rekapitulace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IF('Rekapitulace stavby'!E20="","",'Rekapitulace stavby'!E20)</f>
        <v xml:space="preserve"> </v>
      </c>
      <c r="F24" s="32"/>
      <c r="G24" s="32"/>
      <c r="H24" s="32"/>
      <c r="I24" s="27" t="s">
        <v>22</v>
      </c>
      <c r="J24" s="25" t="str">
        <f>IF('Rekapitulace stavby'!AN20="","",'Rekapitulace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28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4"/>
      <c r="B27" s="95"/>
      <c r="C27" s="94"/>
      <c r="D27" s="94"/>
      <c r="E27" s="243" t="s">
        <v>1</v>
      </c>
      <c r="F27" s="243"/>
      <c r="G27" s="243"/>
      <c r="H27" s="243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97" t="s">
        <v>29</v>
      </c>
      <c r="E30" s="32"/>
      <c r="F30" s="32"/>
      <c r="G30" s="32"/>
      <c r="H30" s="32"/>
      <c r="I30" s="32"/>
      <c r="J30" s="71">
        <f>ROUND(J132,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31</v>
      </c>
      <c r="G32" s="32"/>
      <c r="H32" s="32"/>
      <c r="I32" s="36" t="s">
        <v>30</v>
      </c>
      <c r="J32" s="36" t="s">
        <v>32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98" t="s">
        <v>33</v>
      </c>
      <c r="E33" s="27" t="s">
        <v>34</v>
      </c>
      <c r="F33" s="99">
        <f>ROUND((SUM(BE132:BE248)),  2)</f>
        <v>0</v>
      </c>
      <c r="G33" s="32"/>
      <c r="H33" s="32"/>
      <c r="I33" s="100">
        <v>0.21</v>
      </c>
      <c r="J33" s="99">
        <f>ROUND(((SUM(BE132:BE248))*I33),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35</v>
      </c>
      <c r="F34" s="99">
        <f>ROUND((SUM(BF132:BF248)),  2)</f>
        <v>0</v>
      </c>
      <c r="G34" s="32"/>
      <c r="H34" s="32"/>
      <c r="I34" s="100">
        <v>0.15</v>
      </c>
      <c r="J34" s="99">
        <f>ROUND(((SUM(BF132:BF248))*I34),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36</v>
      </c>
      <c r="F35" s="99">
        <f>ROUND((SUM(BG132:BG248)),  2)</f>
        <v>0</v>
      </c>
      <c r="G35" s="32"/>
      <c r="H35" s="32"/>
      <c r="I35" s="100">
        <v>0.21</v>
      </c>
      <c r="J35" s="99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37</v>
      </c>
      <c r="F36" s="99">
        <f>ROUND((SUM(BH132:BH248)),  2)</f>
        <v>0</v>
      </c>
      <c r="G36" s="32"/>
      <c r="H36" s="32"/>
      <c r="I36" s="100">
        <v>0.15</v>
      </c>
      <c r="J36" s="99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38</v>
      </c>
      <c r="F37" s="99">
        <f>ROUND((SUM(BI132:BI248)),  2)</f>
        <v>0</v>
      </c>
      <c r="G37" s="32"/>
      <c r="H37" s="32"/>
      <c r="I37" s="100">
        <v>0</v>
      </c>
      <c r="J37" s="99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1"/>
      <c r="D39" s="102" t="s">
        <v>39</v>
      </c>
      <c r="E39" s="60"/>
      <c r="F39" s="60"/>
      <c r="G39" s="103" t="s">
        <v>40</v>
      </c>
      <c r="H39" s="104" t="s">
        <v>41</v>
      </c>
      <c r="I39" s="60"/>
      <c r="J39" s="105">
        <f>SUM(J30:J37)</f>
        <v>0</v>
      </c>
      <c r="K39" s="106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2"/>
      <c r="D50" s="43" t="s">
        <v>42</v>
      </c>
      <c r="E50" s="44"/>
      <c r="F50" s="44"/>
      <c r="G50" s="43" t="s">
        <v>43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2"/>
      <c r="B61" s="33"/>
      <c r="C61" s="32"/>
      <c r="D61" s="45" t="s">
        <v>44</v>
      </c>
      <c r="E61" s="35"/>
      <c r="F61" s="107" t="s">
        <v>45</v>
      </c>
      <c r="G61" s="45" t="s">
        <v>44</v>
      </c>
      <c r="H61" s="35"/>
      <c r="I61" s="35"/>
      <c r="J61" s="108" t="s">
        <v>45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2"/>
      <c r="B65" s="33"/>
      <c r="C65" s="32"/>
      <c r="D65" s="43" t="s">
        <v>46</v>
      </c>
      <c r="E65" s="46"/>
      <c r="F65" s="46"/>
      <c r="G65" s="43" t="s">
        <v>47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2"/>
      <c r="B76" s="33"/>
      <c r="C76" s="32"/>
      <c r="D76" s="45" t="s">
        <v>44</v>
      </c>
      <c r="E76" s="35"/>
      <c r="F76" s="107" t="s">
        <v>45</v>
      </c>
      <c r="G76" s="45" t="s">
        <v>44</v>
      </c>
      <c r="H76" s="35"/>
      <c r="I76" s="35"/>
      <c r="J76" s="108" t="s">
        <v>45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104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948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45" t="str">
        <f>E7</f>
        <v>GJN - oprava výměnou - žákovské soc.zařízení</v>
      </c>
      <c r="F85" s="246"/>
      <c r="G85" s="246"/>
      <c r="H85" s="246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102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24" t="str">
        <f>E9</f>
        <v>08 - SZ 306</v>
      </c>
      <c r="F87" s="244"/>
      <c r="G87" s="244"/>
      <c r="H87" s="244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17</v>
      </c>
      <c r="D89" s="32"/>
      <c r="E89" s="32"/>
      <c r="F89" s="25" t="str">
        <f>F12</f>
        <v xml:space="preserve"> </v>
      </c>
      <c r="G89" s="32"/>
      <c r="H89" s="32"/>
      <c r="I89" s="27" t="s">
        <v>19</v>
      </c>
      <c r="J89" s="55" t="str">
        <f>IF(J12="","",J12)</f>
        <v>Vyplň údaj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20</v>
      </c>
      <c r="D91" s="32"/>
      <c r="E91" s="32"/>
      <c r="F91" s="203" t="str">
        <f>F14</f>
        <v>Gymnázium Jana Nerudy, škola hl. m. Prahy, Hellichova 3, 118 00 Praha 1</v>
      </c>
      <c r="G91" s="32"/>
      <c r="H91" s="32"/>
      <c r="I91" s="27" t="s">
        <v>25</v>
      </c>
      <c r="J91" s="30" t="str">
        <f>E21</f>
        <v xml:space="preserve"> 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23</v>
      </c>
      <c r="D92" s="32"/>
      <c r="E92" s="32"/>
      <c r="F92" s="25" t="str">
        <f>IF(E18="","",E18)</f>
        <v>Vyplň údaj</v>
      </c>
      <c r="G92" s="32"/>
      <c r="H92" s="32"/>
      <c r="I92" s="27" t="s">
        <v>27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09" t="s">
        <v>105</v>
      </c>
      <c r="D94" s="101"/>
      <c r="E94" s="101"/>
      <c r="F94" s="101"/>
      <c r="G94" s="101"/>
      <c r="H94" s="101"/>
      <c r="I94" s="101"/>
      <c r="J94" s="110" t="s">
        <v>106</v>
      </c>
      <c r="K94" s="101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11" t="s">
        <v>107</v>
      </c>
      <c r="D96" s="32"/>
      <c r="E96" s="32"/>
      <c r="F96" s="32"/>
      <c r="G96" s="32"/>
      <c r="H96" s="32"/>
      <c r="I96" s="32"/>
      <c r="J96" s="71">
        <f>J132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108</v>
      </c>
    </row>
    <row r="97" spans="2:12" s="9" customFormat="1" ht="24.95" customHeight="1">
      <c r="B97" s="112"/>
      <c r="D97" s="113" t="s">
        <v>109</v>
      </c>
      <c r="E97" s="114"/>
      <c r="F97" s="114"/>
      <c r="G97" s="114"/>
      <c r="H97" s="114"/>
      <c r="I97" s="114"/>
      <c r="J97" s="115">
        <f>J133</f>
        <v>0</v>
      </c>
      <c r="L97" s="112"/>
    </row>
    <row r="98" spans="2:12" s="10" customFormat="1" ht="19.899999999999999" customHeight="1">
      <c r="B98" s="116"/>
      <c r="D98" s="117" t="s">
        <v>110</v>
      </c>
      <c r="E98" s="118"/>
      <c r="F98" s="118"/>
      <c r="G98" s="118"/>
      <c r="H98" s="118"/>
      <c r="I98" s="118"/>
      <c r="J98" s="119">
        <f>J134</f>
        <v>0</v>
      </c>
      <c r="L98" s="116"/>
    </row>
    <row r="99" spans="2:12" s="10" customFormat="1" ht="19.899999999999999" customHeight="1">
      <c r="B99" s="116"/>
      <c r="D99" s="117" t="s">
        <v>111</v>
      </c>
      <c r="E99" s="118"/>
      <c r="F99" s="118"/>
      <c r="G99" s="118"/>
      <c r="H99" s="118"/>
      <c r="I99" s="118"/>
      <c r="J99" s="119">
        <f>J141</f>
        <v>0</v>
      </c>
      <c r="L99" s="116"/>
    </row>
    <row r="100" spans="2:12" s="10" customFormat="1" ht="19.899999999999999" customHeight="1">
      <c r="B100" s="116"/>
      <c r="D100" s="117" t="s">
        <v>112</v>
      </c>
      <c r="E100" s="118"/>
      <c r="F100" s="118"/>
      <c r="G100" s="118"/>
      <c r="H100" s="118"/>
      <c r="I100" s="118"/>
      <c r="J100" s="119">
        <f>J156</f>
        <v>0</v>
      </c>
      <c r="L100" s="116"/>
    </row>
    <row r="101" spans="2:12" s="10" customFormat="1" ht="19.899999999999999" customHeight="1">
      <c r="B101" s="116"/>
      <c r="D101" s="117" t="s">
        <v>113</v>
      </c>
      <c r="E101" s="118"/>
      <c r="F101" s="118"/>
      <c r="G101" s="118"/>
      <c r="H101" s="118"/>
      <c r="I101" s="118"/>
      <c r="J101" s="119">
        <f>J164</f>
        <v>0</v>
      </c>
      <c r="L101" s="116"/>
    </row>
    <row r="102" spans="2:12" s="10" customFormat="1" ht="19.899999999999999" customHeight="1">
      <c r="B102" s="116"/>
      <c r="D102" s="117" t="s">
        <v>114</v>
      </c>
      <c r="E102" s="118"/>
      <c r="F102" s="118"/>
      <c r="G102" s="118"/>
      <c r="H102" s="118"/>
      <c r="I102" s="118"/>
      <c r="J102" s="119">
        <f>J171</f>
        <v>0</v>
      </c>
      <c r="L102" s="116"/>
    </row>
    <row r="103" spans="2:12" s="9" customFormat="1" ht="24.95" customHeight="1">
      <c r="B103" s="112"/>
      <c r="D103" s="113" t="s">
        <v>115</v>
      </c>
      <c r="E103" s="114"/>
      <c r="F103" s="114"/>
      <c r="G103" s="114"/>
      <c r="H103" s="114"/>
      <c r="I103" s="114"/>
      <c r="J103" s="115">
        <f>J173</f>
        <v>0</v>
      </c>
      <c r="L103" s="112"/>
    </row>
    <row r="104" spans="2:12" s="10" customFormat="1" ht="19.899999999999999" customHeight="1">
      <c r="B104" s="116"/>
      <c r="D104" s="117" t="s">
        <v>116</v>
      </c>
      <c r="E104" s="118"/>
      <c r="F104" s="118"/>
      <c r="G104" s="118"/>
      <c r="H104" s="118"/>
      <c r="I104" s="118"/>
      <c r="J104" s="119">
        <f>J174</f>
        <v>0</v>
      </c>
      <c r="L104" s="116"/>
    </row>
    <row r="105" spans="2:12" s="10" customFormat="1" ht="19.899999999999999" customHeight="1">
      <c r="B105" s="116"/>
      <c r="D105" s="117" t="s">
        <v>117</v>
      </c>
      <c r="E105" s="118"/>
      <c r="F105" s="118"/>
      <c r="G105" s="118"/>
      <c r="H105" s="118"/>
      <c r="I105" s="118"/>
      <c r="J105" s="119">
        <f>J176</f>
        <v>0</v>
      </c>
      <c r="L105" s="116"/>
    </row>
    <row r="106" spans="2:12" s="10" customFormat="1" ht="19.899999999999999" customHeight="1">
      <c r="B106" s="116"/>
      <c r="D106" s="117" t="s">
        <v>118</v>
      </c>
      <c r="E106" s="118"/>
      <c r="F106" s="118"/>
      <c r="G106" s="118"/>
      <c r="H106" s="118"/>
      <c r="I106" s="118"/>
      <c r="J106" s="119">
        <f>J187</f>
        <v>0</v>
      </c>
      <c r="L106" s="116"/>
    </row>
    <row r="107" spans="2:12" s="10" customFormat="1" ht="19.899999999999999" customHeight="1">
      <c r="B107" s="116"/>
      <c r="D107" s="117" t="s">
        <v>119</v>
      </c>
      <c r="E107" s="118"/>
      <c r="F107" s="118"/>
      <c r="G107" s="118"/>
      <c r="H107" s="118"/>
      <c r="I107" s="118"/>
      <c r="J107" s="119">
        <f>J192</f>
        <v>0</v>
      </c>
      <c r="L107" s="116"/>
    </row>
    <row r="108" spans="2:12" s="10" customFormat="1" ht="19.899999999999999" customHeight="1">
      <c r="B108" s="116"/>
      <c r="D108" s="117" t="s">
        <v>120</v>
      </c>
      <c r="E108" s="118"/>
      <c r="F108" s="118"/>
      <c r="G108" s="118"/>
      <c r="H108" s="118"/>
      <c r="I108" s="118"/>
      <c r="J108" s="119">
        <f>J194</f>
        <v>0</v>
      </c>
      <c r="L108" s="116"/>
    </row>
    <row r="109" spans="2:12" s="10" customFormat="1" ht="19.899999999999999" customHeight="1">
      <c r="B109" s="116"/>
      <c r="D109" s="117" t="s">
        <v>121</v>
      </c>
      <c r="E109" s="118"/>
      <c r="F109" s="118"/>
      <c r="G109" s="118"/>
      <c r="H109" s="118"/>
      <c r="I109" s="118"/>
      <c r="J109" s="119">
        <f>J198</f>
        <v>0</v>
      </c>
      <c r="L109" s="116"/>
    </row>
    <row r="110" spans="2:12" s="10" customFormat="1" ht="19.899999999999999" customHeight="1">
      <c r="B110" s="116"/>
      <c r="D110" s="117" t="s">
        <v>122</v>
      </c>
      <c r="E110" s="118"/>
      <c r="F110" s="118"/>
      <c r="G110" s="118"/>
      <c r="H110" s="118"/>
      <c r="I110" s="118"/>
      <c r="J110" s="119">
        <f>J209</f>
        <v>0</v>
      </c>
      <c r="L110" s="116"/>
    </row>
    <row r="111" spans="2:12" s="10" customFormat="1" ht="19.899999999999999" customHeight="1">
      <c r="B111" s="116"/>
      <c r="D111" s="117" t="s">
        <v>123</v>
      </c>
      <c r="E111" s="118"/>
      <c r="F111" s="118"/>
      <c r="G111" s="118"/>
      <c r="H111" s="118"/>
      <c r="I111" s="118"/>
      <c r="J111" s="119">
        <f>J224</f>
        <v>0</v>
      </c>
      <c r="L111" s="116"/>
    </row>
    <row r="112" spans="2:12" s="10" customFormat="1" ht="19.899999999999999" customHeight="1">
      <c r="B112" s="116"/>
      <c r="D112" s="117" t="s">
        <v>124</v>
      </c>
      <c r="E112" s="118"/>
      <c r="F112" s="118"/>
      <c r="G112" s="118"/>
      <c r="H112" s="118"/>
      <c r="I112" s="118"/>
      <c r="J112" s="119">
        <f>J241</f>
        <v>0</v>
      </c>
      <c r="L112" s="116"/>
    </row>
    <row r="113" spans="1:31" s="2" customFormat="1" ht="21.75" customHeight="1">
      <c r="A113" s="32"/>
      <c r="B113" s="33"/>
      <c r="C113" s="32"/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31" s="2" customFormat="1" ht="6.95" customHeight="1">
      <c r="A114" s="32"/>
      <c r="B114" s="47"/>
      <c r="C114" s="48"/>
      <c r="D114" s="48"/>
      <c r="E114" s="48"/>
      <c r="F114" s="48"/>
      <c r="G114" s="48"/>
      <c r="H114" s="48"/>
      <c r="I114" s="48"/>
      <c r="J114" s="48"/>
      <c r="K114" s="48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8" spans="1:31" s="2" customFormat="1" ht="6.95" customHeight="1">
      <c r="A118" s="32"/>
      <c r="B118" s="49"/>
      <c r="C118" s="50"/>
      <c r="D118" s="50"/>
      <c r="E118" s="50"/>
      <c r="F118" s="50"/>
      <c r="G118" s="50"/>
      <c r="H118" s="50"/>
      <c r="I118" s="50"/>
      <c r="J118" s="50"/>
      <c r="K118" s="50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24.95" customHeight="1">
      <c r="A119" s="32"/>
      <c r="B119" s="33"/>
      <c r="C119" s="21" t="s">
        <v>125</v>
      </c>
      <c r="D119" s="32"/>
      <c r="E119" s="32"/>
      <c r="F119" s="32"/>
      <c r="G119" s="32"/>
      <c r="H119" s="32"/>
      <c r="I119" s="32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6.95" customHeight="1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2" customHeight="1">
      <c r="A121" s="32"/>
      <c r="B121" s="33"/>
      <c r="C121" s="27" t="s">
        <v>948</v>
      </c>
      <c r="D121" s="32"/>
      <c r="E121" s="32"/>
      <c r="F121" s="32"/>
      <c r="G121" s="32"/>
      <c r="H121" s="32"/>
      <c r="I121" s="32"/>
      <c r="J121" s="32"/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16.5" customHeight="1">
      <c r="A122" s="32"/>
      <c r="B122" s="33"/>
      <c r="C122" s="32"/>
      <c r="D122" s="32"/>
      <c r="E122" s="245" t="str">
        <f>E7</f>
        <v>GJN - oprava výměnou - žákovské soc.zařízení</v>
      </c>
      <c r="F122" s="246"/>
      <c r="G122" s="246"/>
      <c r="H122" s="246"/>
      <c r="I122" s="32"/>
      <c r="J122" s="32"/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102</v>
      </c>
      <c r="D123" s="32"/>
      <c r="E123" s="32"/>
      <c r="F123" s="32"/>
      <c r="G123" s="32"/>
      <c r="H123" s="32"/>
      <c r="I123" s="32"/>
      <c r="J123" s="32"/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16.5" customHeight="1">
      <c r="A124" s="32"/>
      <c r="B124" s="33"/>
      <c r="C124" s="32"/>
      <c r="D124" s="32"/>
      <c r="E124" s="224" t="str">
        <f>E9</f>
        <v>08 - SZ 306</v>
      </c>
      <c r="F124" s="244"/>
      <c r="G124" s="244"/>
      <c r="H124" s="244"/>
      <c r="I124" s="32"/>
      <c r="J124" s="32"/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6.95" customHeight="1">
      <c r="A125" s="32"/>
      <c r="B125" s="33"/>
      <c r="C125" s="32"/>
      <c r="D125" s="32"/>
      <c r="E125" s="32"/>
      <c r="F125" s="32"/>
      <c r="G125" s="32"/>
      <c r="H125" s="32"/>
      <c r="I125" s="32"/>
      <c r="J125" s="32"/>
      <c r="K125" s="32"/>
      <c r="L125" s="4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2" customHeight="1">
      <c r="A126" s="32"/>
      <c r="B126" s="33"/>
      <c r="C126" s="27" t="s">
        <v>17</v>
      </c>
      <c r="D126" s="32"/>
      <c r="E126" s="32"/>
      <c r="F126" s="25" t="str">
        <f>F12</f>
        <v xml:space="preserve"> </v>
      </c>
      <c r="G126" s="32"/>
      <c r="H126" s="32"/>
      <c r="I126" s="27" t="s">
        <v>19</v>
      </c>
      <c r="J126" s="55" t="str">
        <f>IF(J12="","",J12)</f>
        <v>Vyplň údaj</v>
      </c>
      <c r="K126" s="32"/>
      <c r="L126" s="4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6.95" customHeight="1">
      <c r="A127" s="32"/>
      <c r="B127" s="33"/>
      <c r="C127" s="32"/>
      <c r="D127" s="32"/>
      <c r="E127" s="32"/>
      <c r="F127" s="32"/>
      <c r="G127" s="32"/>
      <c r="H127" s="32"/>
      <c r="I127" s="32"/>
      <c r="J127" s="32"/>
      <c r="K127" s="32"/>
      <c r="L127" s="4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2" customFormat="1" ht="15.2" customHeight="1">
      <c r="A128" s="32"/>
      <c r="B128" s="33"/>
      <c r="C128" s="27" t="s">
        <v>20</v>
      </c>
      <c r="D128" s="32"/>
      <c r="E128" s="32"/>
      <c r="F128" s="203" t="str">
        <f>F14</f>
        <v>Gymnázium Jana Nerudy, škola hl. m. Prahy, Hellichova 3, 118 00 Praha 1</v>
      </c>
      <c r="G128" s="32"/>
      <c r="H128" s="32"/>
      <c r="I128" s="27" t="s">
        <v>25</v>
      </c>
      <c r="J128" s="30" t="str">
        <f>E21</f>
        <v xml:space="preserve"> </v>
      </c>
      <c r="K128" s="32"/>
      <c r="L128" s="4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65" s="2" customFormat="1" ht="15.2" customHeight="1">
      <c r="A129" s="32"/>
      <c r="B129" s="33"/>
      <c r="C129" s="27" t="s">
        <v>23</v>
      </c>
      <c r="D129" s="32"/>
      <c r="E129" s="32"/>
      <c r="F129" s="25" t="str">
        <f>IF(E18="","",E18)</f>
        <v>Vyplň údaj</v>
      </c>
      <c r="G129" s="32"/>
      <c r="H129" s="32"/>
      <c r="I129" s="27" t="s">
        <v>27</v>
      </c>
      <c r="J129" s="30" t="str">
        <f>E24</f>
        <v xml:space="preserve"> </v>
      </c>
      <c r="K129" s="32"/>
      <c r="L129" s="4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:65" s="2" customFormat="1" ht="10.35" customHeight="1">
      <c r="A130" s="32"/>
      <c r="B130" s="33"/>
      <c r="C130" s="32"/>
      <c r="D130" s="32"/>
      <c r="E130" s="32"/>
      <c r="F130" s="32"/>
      <c r="G130" s="32"/>
      <c r="H130" s="32"/>
      <c r="I130" s="32"/>
      <c r="J130" s="32"/>
      <c r="K130" s="32"/>
      <c r="L130" s="4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1:65" s="11" customFormat="1" ht="29.25" customHeight="1">
      <c r="A131" s="120"/>
      <c r="B131" s="121"/>
      <c r="C131" s="122" t="s">
        <v>126</v>
      </c>
      <c r="D131" s="123" t="s">
        <v>54</v>
      </c>
      <c r="E131" s="123" t="s">
        <v>50</v>
      </c>
      <c r="F131" s="123" t="s">
        <v>51</v>
      </c>
      <c r="G131" s="123" t="s">
        <v>127</v>
      </c>
      <c r="H131" s="123" t="s">
        <v>128</v>
      </c>
      <c r="I131" s="123" t="s">
        <v>129</v>
      </c>
      <c r="J131" s="123" t="s">
        <v>106</v>
      </c>
      <c r="K131" s="124" t="s">
        <v>130</v>
      </c>
      <c r="L131" s="125"/>
      <c r="M131" s="62" t="s">
        <v>1</v>
      </c>
      <c r="N131" s="63" t="s">
        <v>33</v>
      </c>
      <c r="O131" s="63" t="s">
        <v>131</v>
      </c>
      <c r="P131" s="63" t="s">
        <v>132</v>
      </c>
      <c r="Q131" s="63" t="s">
        <v>133</v>
      </c>
      <c r="R131" s="63" t="s">
        <v>134</v>
      </c>
      <c r="S131" s="63" t="s">
        <v>135</v>
      </c>
      <c r="T131" s="63" t="s">
        <v>136</v>
      </c>
      <c r="U131" s="64" t="s">
        <v>137</v>
      </c>
      <c r="V131" s="120"/>
      <c r="W131" s="120"/>
      <c r="X131" s="120"/>
      <c r="Y131" s="120"/>
      <c r="Z131" s="120"/>
      <c r="AA131" s="120"/>
      <c r="AB131" s="120"/>
      <c r="AC131" s="120"/>
      <c r="AD131" s="120"/>
      <c r="AE131" s="120"/>
    </row>
    <row r="132" spans="1:65" s="2" customFormat="1" ht="22.9" customHeight="1">
      <c r="A132" s="32"/>
      <c r="B132" s="33"/>
      <c r="C132" s="69" t="s">
        <v>138</v>
      </c>
      <c r="D132" s="32"/>
      <c r="E132" s="32"/>
      <c r="F132" s="32"/>
      <c r="G132" s="32"/>
      <c r="H132" s="32"/>
      <c r="I132" s="32"/>
      <c r="J132" s="126">
        <f>BK132</f>
        <v>0</v>
      </c>
      <c r="K132" s="32"/>
      <c r="L132" s="33"/>
      <c r="M132" s="65"/>
      <c r="N132" s="56"/>
      <c r="O132" s="66"/>
      <c r="P132" s="127">
        <f>P133+P173</f>
        <v>0</v>
      </c>
      <c r="Q132" s="66"/>
      <c r="R132" s="127">
        <f>R133+R173</f>
        <v>3.3623783999999999</v>
      </c>
      <c r="S132" s="66"/>
      <c r="T132" s="127">
        <f>T133+T173</f>
        <v>8.9596702000000015</v>
      </c>
      <c r="U132" s="67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T132" s="17" t="s">
        <v>68</v>
      </c>
      <c r="AU132" s="17" t="s">
        <v>108</v>
      </c>
      <c r="BK132" s="128">
        <f>BK133+BK173</f>
        <v>0</v>
      </c>
    </row>
    <row r="133" spans="1:65" s="12" customFormat="1" ht="25.9" customHeight="1">
      <c r="B133" s="129"/>
      <c r="D133" s="130" t="s">
        <v>68</v>
      </c>
      <c r="E133" s="131" t="s">
        <v>139</v>
      </c>
      <c r="F133" s="131" t="s">
        <v>140</v>
      </c>
      <c r="I133" s="132"/>
      <c r="J133" s="133">
        <f>BK133</f>
        <v>0</v>
      </c>
      <c r="L133" s="129"/>
      <c r="M133" s="134"/>
      <c r="N133" s="135"/>
      <c r="O133" s="135"/>
      <c r="P133" s="136">
        <f>P134+P141+P156+P164+P171</f>
        <v>0</v>
      </c>
      <c r="Q133" s="135"/>
      <c r="R133" s="136">
        <f>R134+R141+R156+R164+R171</f>
        <v>1.0189984000000001</v>
      </c>
      <c r="S133" s="135"/>
      <c r="T133" s="136">
        <f>T134+T141+T156+T164+T171</f>
        <v>8.8718600000000016</v>
      </c>
      <c r="U133" s="137"/>
      <c r="AR133" s="130" t="s">
        <v>77</v>
      </c>
      <c r="AT133" s="138" t="s">
        <v>68</v>
      </c>
      <c r="AU133" s="138" t="s">
        <v>69</v>
      </c>
      <c r="AY133" s="130" t="s">
        <v>141</v>
      </c>
      <c r="BK133" s="139">
        <f>BK134+BK141+BK156+BK164+BK171</f>
        <v>0</v>
      </c>
    </row>
    <row r="134" spans="1:65" s="12" customFormat="1" ht="22.9" customHeight="1">
      <c r="B134" s="129"/>
      <c r="D134" s="130" t="s">
        <v>68</v>
      </c>
      <c r="E134" s="140" t="s">
        <v>142</v>
      </c>
      <c r="F134" s="140" t="s">
        <v>143</v>
      </c>
      <c r="I134" s="132"/>
      <c r="J134" s="141">
        <f>BK134</f>
        <v>0</v>
      </c>
      <c r="L134" s="129"/>
      <c r="M134" s="134"/>
      <c r="N134" s="135"/>
      <c r="O134" s="135"/>
      <c r="P134" s="136">
        <f>SUM(P135:P140)</f>
        <v>0</v>
      </c>
      <c r="Q134" s="135"/>
      <c r="R134" s="136">
        <f>SUM(R135:R140)</f>
        <v>0.32661760000000001</v>
      </c>
      <c r="S134" s="135"/>
      <c r="T134" s="136">
        <f>SUM(T135:T140)</f>
        <v>0</v>
      </c>
      <c r="U134" s="137"/>
      <c r="AR134" s="130" t="s">
        <v>77</v>
      </c>
      <c r="AT134" s="138" t="s">
        <v>68</v>
      </c>
      <c r="AU134" s="138" t="s">
        <v>77</v>
      </c>
      <c r="AY134" s="130" t="s">
        <v>141</v>
      </c>
      <c r="BK134" s="139">
        <f>SUM(BK135:BK140)</f>
        <v>0</v>
      </c>
    </row>
    <row r="135" spans="1:65" s="2" customFormat="1" ht="24.2" customHeight="1">
      <c r="A135" s="32"/>
      <c r="B135" s="142"/>
      <c r="C135" s="143" t="s">
        <v>77</v>
      </c>
      <c r="D135" s="143" t="s">
        <v>144</v>
      </c>
      <c r="E135" s="144" t="s">
        <v>850</v>
      </c>
      <c r="F135" s="145" t="s">
        <v>851</v>
      </c>
      <c r="G135" s="146" t="s">
        <v>147</v>
      </c>
      <c r="H135" s="147">
        <v>5.28</v>
      </c>
      <c r="I135" s="148"/>
      <c r="J135" s="149">
        <f>ROUND(I135*H135,2)</f>
        <v>0</v>
      </c>
      <c r="K135" s="145" t="s">
        <v>148</v>
      </c>
      <c r="L135" s="33"/>
      <c r="M135" s="150" t="s">
        <v>1</v>
      </c>
      <c r="N135" s="151" t="s">
        <v>34</v>
      </c>
      <c r="O135" s="58"/>
      <c r="P135" s="152">
        <f>O135*H135</f>
        <v>0</v>
      </c>
      <c r="Q135" s="152">
        <v>6.1719999999999997E-2</v>
      </c>
      <c r="R135" s="152">
        <f>Q135*H135</f>
        <v>0.32588159999999999</v>
      </c>
      <c r="S135" s="152">
        <v>0</v>
      </c>
      <c r="T135" s="152">
        <f>S135*H135</f>
        <v>0</v>
      </c>
      <c r="U135" s="153" t="s">
        <v>1</v>
      </c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54" t="s">
        <v>149</v>
      </c>
      <c r="AT135" s="154" t="s">
        <v>144</v>
      </c>
      <c r="AU135" s="154" t="s">
        <v>79</v>
      </c>
      <c r="AY135" s="17" t="s">
        <v>141</v>
      </c>
      <c r="BE135" s="155">
        <f>IF(N135="základní",J135,0)</f>
        <v>0</v>
      </c>
      <c r="BF135" s="155">
        <f>IF(N135="snížená",J135,0)</f>
        <v>0</v>
      </c>
      <c r="BG135" s="155">
        <f>IF(N135="zákl. přenesená",J135,0)</f>
        <v>0</v>
      </c>
      <c r="BH135" s="155">
        <f>IF(N135="sníž. přenesená",J135,0)</f>
        <v>0</v>
      </c>
      <c r="BI135" s="155">
        <f>IF(N135="nulová",J135,0)</f>
        <v>0</v>
      </c>
      <c r="BJ135" s="17" t="s">
        <v>77</v>
      </c>
      <c r="BK135" s="155">
        <f>ROUND(I135*H135,2)</f>
        <v>0</v>
      </c>
      <c r="BL135" s="17" t="s">
        <v>149</v>
      </c>
      <c r="BM135" s="154" t="s">
        <v>852</v>
      </c>
    </row>
    <row r="136" spans="1:65" s="14" customFormat="1">
      <c r="B136" s="164"/>
      <c r="D136" s="157" t="s">
        <v>151</v>
      </c>
      <c r="E136" s="165" t="s">
        <v>1</v>
      </c>
      <c r="F136" s="166" t="s">
        <v>853</v>
      </c>
      <c r="H136" s="167">
        <v>5.28</v>
      </c>
      <c r="I136" s="168"/>
      <c r="L136" s="164"/>
      <c r="M136" s="169"/>
      <c r="N136" s="170"/>
      <c r="O136" s="170"/>
      <c r="P136" s="170"/>
      <c r="Q136" s="170"/>
      <c r="R136" s="170"/>
      <c r="S136" s="170"/>
      <c r="T136" s="170"/>
      <c r="U136" s="171"/>
      <c r="AT136" s="165" t="s">
        <v>151</v>
      </c>
      <c r="AU136" s="165" t="s">
        <v>79</v>
      </c>
      <c r="AV136" s="14" t="s">
        <v>79</v>
      </c>
      <c r="AW136" s="14" t="s">
        <v>26</v>
      </c>
      <c r="AX136" s="14" t="s">
        <v>77</v>
      </c>
      <c r="AY136" s="165" t="s">
        <v>141</v>
      </c>
    </row>
    <row r="137" spans="1:65" s="2" customFormat="1" ht="24.2" customHeight="1">
      <c r="A137" s="32"/>
      <c r="B137" s="142"/>
      <c r="C137" s="143" t="s">
        <v>79</v>
      </c>
      <c r="D137" s="143" t="s">
        <v>144</v>
      </c>
      <c r="E137" s="144" t="s">
        <v>854</v>
      </c>
      <c r="F137" s="145" t="s">
        <v>855</v>
      </c>
      <c r="G137" s="146" t="s">
        <v>170</v>
      </c>
      <c r="H137" s="147">
        <v>9.1999999999999993</v>
      </c>
      <c r="I137" s="148"/>
      <c r="J137" s="149">
        <f>ROUND(I137*H137,2)</f>
        <v>0</v>
      </c>
      <c r="K137" s="145" t="s">
        <v>148</v>
      </c>
      <c r="L137" s="33"/>
      <c r="M137" s="150" t="s">
        <v>1</v>
      </c>
      <c r="N137" s="151" t="s">
        <v>34</v>
      </c>
      <c r="O137" s="58"/>
      <c r="P137" s="152">
        <f>O137*H137</f>
        <v>0</v>
      </c>
      <c r="Q137" s="152">
        <v>8.0000000000000007E-5</v>
      </c>
      <c r="R137" s="152">
        <f>Q137*H137</f>
        <v>7.36E-4</v>
      </c>
      <c r="S137" s="152">
        <v>0</v>
      </c>
      <c r="T137" s="152">
        <f>S137*H137</f>
        <v>0</v>
      </c>
      <c r="U137" s="153" t="s">
        <v>1</v>
      </c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54" t="s">
        <v>149</v>
      </c>
      <c r="AT137" s="154" t="s">
        <v>144</v>
      </c>
      <c r="AU137" s="154" t="s">
        <v>79</v>
      </c>
      <c r="AY137" s="17" t="s">
        <v>141</v>
      </c>
      <c r="BE137" s="155">
        <f>IF(N137="základní",J137,0)</f>
        <v>0</v>
      </c>
      <c r="BF137" s="155">
        <f>IF(N137="snížená",J137,0)</f>
        <v>0</v>
      </c>
      <c r="BG137" s="155">
        <f>IF(N137="zákl. přenesená",J137,0)</f>
        <v>0</v>
      </c>
      <c r="BH137" s="155">
        <f>IF(N137="sníž. přenesená",J137,0)</f>
        <v>0</v>
      </c>
      <c r="BI137" s="155">
        <f>IF(N137="nulová",J137,0)</f>
        <v>0</v>
      </c>
      <c r="BJ137" s="17" t="s">
        <v>77</v>
      </c>
      <c r="BK137" s="155">
        <f>ROUND(I137*H137,2)</f>
        <v>0</v>
      </c>
      <c r="BL137" s="17" t="s">
        <v>149</v>
      </c>
      <c r="BM137" s="154" t="s">
        <v>856</v>
      </c>
    </row>
    <row r="138" spans="1:65" s="14" customFormat="1">
      <c r="B138" s="164"/>
      <c r="D138" s="157" t="s">
        <v>151</v>
      </c>
      <c r="E138" s="165" t="s">
        <v>1</v>
      </c>
      <c r="F138" s="166" t="s">
        <v>857</v>
      </c>
      <c r="H138" s="167">
        <v>9.1999999999999993</v>
      </c>
      <c r="I138" s="168"/>
      <c r="L138" s="164"/>
      <c r="M138" s="169"/>
      <c r="N138" s="170"/>
      <c r="O138" s="170"/>
      <c r="P138" s="170"/>
      <c r="Q138" s="170"/>
      <c r="R138" s="170"/>
      <c r="S138" s="170"/>
      <c r="T138" s="170"/>
      <c r="U138" s="171"/>
      <c r="AT138" s="165" t="s">
        <v>151</v>
      </c>
      <c r="AU138" s="165" t="s">
        <v>79</v>
      </c>
      <c r="AV138" s="14" t="s">
        <v>79</v>
      </c>
      <c r="AW138" s="14" t="s">
        <v>26</v>
      </c>
      <c r="AX138" s="14" t="s">
        <v>77</v>
      </c>
      <c r="AY138" s="165" t="s">
        <v>141</v>
      </c>
    </row>
    <row r="139" spans="1:65" s="2" customFormat="1" ht="16.5" customHeight="1">
      <c r="A139" s="32"/>
      <c r="B139" s="142"/>
      <c r="C139" s="143" t="s">
        <v>142</v>
      </c>
      <c r="D139" s="143" t="s">
        <v>144</v>
      </c>
      <c r="E139" s="144" t="s">
        <v>145</v>
      </c>
      <c r="F139" s="145" t="s">
        <v>146</v>
      </c>
      <c r="G139" s="146" t="s">
        <v>147</v>
      </c>
      <c r="H139" s="147">
        <v>0</v>
      </c>
      <c r="I139" s="148"/>
      <c r="J139" s="149">
        <f>ROUND(I139*H139,2)</f>
        <v>0</v>
      </c>
      <c r="K139" s="145" t="s">
        <v>148</v>
      </c>
      <c r="L139" s="33"/>
      <c r="M139" s="150" t="s">
        <v>1</v>
      </c>
      <c r="N139" s="151" t="s">
        <v>34</v>
      </c>
      <c r="O139" s="58"/>
      <c r="P139" s="152">
        <f>O139*H139</f>
        <v>0</v>
      </c>
      <c r="Q139" s="152">
        <v>6.4519999999999994E-2</v>
      </c>
      <c r="R139" s="152">
        <f>Q139*H139</f>
        <v>0</v>
      </c>
      <c r="S139" s="152">
        <v>0</v>
      </c>
      <c r="T139" s="152">
        <f>S139*H139</f>
        <v>0</v>
      </c>
      <c r="U139" s="153" t="s">
        <v>1</v>
      </c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54" t="s">
        <v>149</v>
      </c>
      <c r="AT139" s="154" t="s">
        <v>144</v>
      </c>
      <c r="AU139" s="154" t="s">
        <v>79</v>
      </c>
      <c r="AY139" s="17" t="s">
        <v>141</v>
      </c>
      <c r="BE139" s="155">
        <f>IF(N139="základní",J139,0)</f>
        <v>0</v>
      </c>
      <c r="BF139" s="155">
        <f>IF(N139="snížená",J139,0)</f>
        <v>0</v>
      </c>
      <c r="BG139" s="155">
        <f>IF(N139="zákl. přenesená",J139,0)</f>
        <v>0</v>
      </c>
      <c r="BH139" s="155">
        <f>IF(N139="sníž. přenesená",J139,0)</f>
        <v>0</v>
      </c>
      <c r="BI139" s="155">
        <f>IF(N139="nulová",J139,0)</f>
        <v>0</v>
      </c>
      <c r="BJ139" s="17" t="s">
        <v>77</v>
      </c>
      <c r="BK139" s="155">
        <f>ROUND(I139*H139,2)</f>
        <v>0</v>
      </c>
      <c r="BL139" s="17" t="s">
        <v>149</v>
      </c>
      <c r="BM139" s="154" t="s">
        <v>858</v>
      </c>
    </row>
    <row r="140" spans="1:65" s="13" customFormat="1">
      <c r="B140" s="156"/>
      <c r="D140" s="157" t="s">
        <v>151</v>
      </c>
      <c r="E140" s="158" t="s">
        <v>1</v>
      </c>
      <c r="F140" s="159" t="s">
        <v>152</v>
      </c>
      <c r="H140" s="158" t="s">
        <v>1</v>
      </c>
      <c r="I140" s="160"/>
      <c r="L140" s="156"/>
      <c r="M140" s="161"/>
      <c r="N140" s="162"/>
      <c r="O140" s="162"/>
      <c r="P140" s="162"/>
      <c r="Q140" s="162"/>
      <c r="R140" s="162"/>
      <c r="S140" s="162"/>
      <c r="T140" s="162"/>
      <c r="U140" s="163"/>
      <c r="AT140" s="158" t="s">
        <v>151</v>
      </c>
      <c r="AU140" s="158" t="s">
        <v>79</v>
      </c>
      <c r="AV140" s="13" t="s">
        <v>77</v>
      </c>
      <c r="AW140" s="13" t="s">
        <v>26</v>
      </c>
      <c r="AX140" s="13" t="s">
        <v>69</v>
      </c>
      <c r="AY140" s="158" t="s">
        <v>141</v>
      </c>
    </row>
    <row r="141" spans="1:65" s="12" customFormat="1" ht="22.9" customHeight="1">
      <c r="B141" s="129"/>
      <c r="D141" s="130" t="s">
        <v>68</v>
      </c>
      <c r="E141" s="140" t="s">
        <v>153</v>
      </c>
      <c r="F141" s="140" t="s">
        <v>154</v>
      </c>
      <c r="I141" s="132"/>
      <c r="J141" s="141">
        <f>BK141</f>
        <v>0</v>
      </c>
      <c r="L141" s="129"/>
      <c r="M141" s="134"/>
      <c r="N141" s="135"/>
      <c r="O141" s="135"/>
      <c r="P141" s="136">
        <f>SUM(P142:P155)</f>
        <v>0</v>
      </c>
      <c r="Q141" s="135"/>
      <c r="R141" s="136">
        <f>SUM(R142:R155)</f>
        <v>0.69238080000000013</v>
      </c>
      <c r="S141" s="135"/>
      <c r="T141" s="136">
        <f>SUM(T142:T155)</f>
        <v>0</v>
      </c>
      <c r="U141" s="137"/>
      <c r="AR141" s="130" t="s">
        <v>77</v>
      </c>
      <c r="AT141" s="138" t="s">
        <v>68</v>
      </c>
      <c r="AU141" s="138" t="s">
        <v>77</v>
      </c>
      <c r="AY141" s="130" t="s">
        <v>141</v>
      </c>
      <c r="BK141" s="139">
        <f>SUM(BK142:BK155)</f>
        <v>0</v>
      </c>
    </row>
    <row r="142" spans="1:65" s="2" customFormat="1" ht="24.2" customHeight="1">
      <c r="A142" s="32"/>
      <c r="B142" s="142"/>
      <c r="C142" s="143" t="s">
        <v>149</v>
      </c>
      <c r="D142" s="143" t="s">
        <v>144</v>
      </c>
      <c r="E142" s="144" t="s">
        <v>155</v>
      </c>
      <c r="F142" s="145" t="s">
        <v>156</v>
      </c>
      <c r="G142" s="146" t="s">
        <v>147</v>
      </c>
      <c r="H142" s="147">
        <v>132.61000000000001</v>
      </c>
      <c r="I142" s="148"/>
      <c r="J142" s="149">
        <f>ROUND(I142*H142,2)</f>
        <v>0</v>
      </c>
      <c r="K142" s="145" t="s">
        <v>148</v>
      </c>
      <c r="L142" s="33"/>
      <c r="M142" s="150" t="s">
        <v>1</v>
      </c>
      <c r="N142" s="151" t="s">
        <v>34</v>
      </c>
      <c r="O142" s="58"/>
      <c r="P142" s="152">
        <f>O142*H142</f>
        <v>0</v>
      </c>
      <c r="Q142" s="152">
        <v>2.5999999999999998E-4</v>
      </c>
      <c r="R142" s="152">
        <f>Q142*H142</f>
        <v>3.4478599999999998E-2</v>
      </c>
      <c r="S142" s="152">
        <v>0</v>
      </c>
      <c r="T142" s="152">
        <f>S142*H142</f>
        <v>0</v>
      </c>
      <c r="U142" s="153" t="s">
        <v>1</v>
      </c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54" t="s">
        <v>149</v>
      </c>
      <c r="AT142" s="154" t="s">
        <v>144</v>
      </c>
      <c r="AU142" s="154" t="s">
        <v>79</v>
      </c>
      <c r="AY142" s="17" t="s">
        <v>141</v>
      </c>
      <c r="BE142" s="155">
        <f>IF(N142="základní",J142,0)</f>
        <v>0</v>
      </c>
      <c r="BF142" s="155">
        <f>IF(N142="snížená",J142,0)</f>
        <v>0</v>
      </c>
      <c r="BG142" s="155">
        <f>IF(N142="zákl. přenesená",J142,0)</f>
        <v>0</v>
      </c>
      <c r="BH142" s="155">
        <f>IF(N142="sníž. přenesená",J142,0)</f>
        <v>0</v>
      </c>
      <c r="BI142" s="155">
        <f>IF(N142="nulová",J142,0)</f>
        <v>0</v>
      </c>
      <c r="BJ142" s="17" t="s">
        <v>77</v>
      </c>
      <c r="BK142" s="155">
        <f>ROUND(I142*H142,2)</f>
        <v>0</v>
      </c>
      <c r="BL142" s="17" t="s">
        <v>149</v>
      </c>
      <c r="BM142" s="154" t="s">
        <v>859</v>
      </c>
    </row>
    <row r="143" spans="1:65" s="14" customFormat="1">
      <c r="B143" s="164"/>
      <c r="D143" s="157" t="s">
        <v>151</v>
      </c>
      <c r="E143" s="165" t="s">
        <v>1</v>
      </c>
      <c r="F143" s="166" t="s">
        <v>860</v>
      </c>
      <c r="H143" s="167">
        <v>132.61000000000001</v>
      </c>
      <c r="I143" s="168"/>
      <c r="L143" s="164"/>
      <c r="M143" s="169"/>
      <c r="N143" s="170"/>
      <c r="O143" s="170"/>
      <c r="P143" s="170"/>
      <c r="Q143" s="170"/>
      <c r="R143" s="170"/>
      <c r="S143" s="170"/>
      <c r="T143" s="170"/>
      <c r="U143" s="171"/>
      <c r="AT143" s="165" t="s">
        <v>151</v>
      </c>
      <c r="AU143" s="165" t="s">
        <v>79</v>
      </c>
      <c r="AV143" s="14" t="s">
        <v>79</v>
      </c>
      <c r="AW143" s="14" t="s">
        <v>26</v>
      </c>
      <c r="AX143" s="14" t="s">
        <v>77</v>
      </c>
      <c r="AY143" s="165" t="s">
        <v>141</v>
      </c>
    </row>
    <row r="144" spans="1:65" s="2" customFormat="1" ht="24.2" customHeight="1">
      <c r="A144" s="32"/>
      <c r="B144" s="142"/>
      <c r="C144" s="143" t="s">
        <v>167</v>
      </c>
      <c r="D144" s="143" t="s">
        <v>144</v>
      </c>
      <c r="E144" s="144" t="s">
        <v>159</v>
      </c>
      <c r="F144" s="145" t="s">
        <v>160</v>
      </c>
      <c r="G144" s="146" t="s">
        <v>147</v>
      </c>
      <c r="H144" s="147">
        <v>94.19</v>
      </c>
      <c r="I144" s="148"/>
      <c r="J144" s="149">
        <f>ROUND(I144*H144,2)</f>
        <v>0</v>
      </c>
      <c r="K144" s="145" t="s">
        <v>148</v>
      </c>
      <c r="L144" s="33"/>
      <c r="M144" s="150" t="s">
        <v>1</v>
      </c>
      <c r="N144" s="151" t="s">
        <v>34</v>
      </c>
      <c r="O144" s="58"/>
      <c r="P144" s="152">
        <f>O144*H144</f>
        <v>0</v>
      </c>
      <c r="Q144" s="152">
        <v>4.3800000000000002E-3</v>
      </c>
      <c r="R144" s="152">
        <f>Q144*H144</f>
        <v>0.41255220000000004</v>
      </c>
      <c r="S144" s="152">
        <v>0</v>
      </c>
      <c r="T144" s="152">
        <f>S144*H144</f>
        <v>0</v>
      </c>
      <c r="U144" s="153" t="s">
        <v>1</v>
      </c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54" t="s">
        <v>149</v>
      </c>
      <c r="AT144" s="154" t="s">
        <v>144</v>
      </c>
      <c r="AU144" s="154" t="s">
        <v>79</v>
      </c>
      <c r="AY144" s="17" t="s">
        <v>141</v>
      </c>
      <c r="BE144" s="155">
        <f>IF(N144="základní",J144,0)</f>
        <v>0</v>
      </c>
      <c r="BF144" s="155">
        <f>IF(N144="snížená",J144,0)</f>
        <v>0</v>
      </c>
      <c r="BG144" s="155">
        <f>IF(N144="zákl. přenesená",J144,0)</f>
        <v>0</v>
      </c>
      <c r="BH144" s="155">
        <f>IF(N144="sníž. přenesená",J144,0)</f>
        <v>0</v>
      </c>
      <c r="BI144" s="155">
        <f>IF(N144="nulová",J144,0)</f>
        <v>0</v>
      </c>
      <c r="BJ144" s="17" t="s">
        <v>77</v>
      </c>
      <c r="BK144" s="155">
        <f>ROUND(I144*H144,2)</f>
        <v>0</v>
      </c>
      <c r="BL144" s="17" t="s">
        <v>149</v>
      </c>
      <c r="BM144" s="154" t="s">
        <v>861</v>
      </c>
    </row>
    <row r="145" spans="1:65" s="14" customFormat="1">
      <c r="B145" s="164"/>
      <c r="D145" s="157" t="s">
        <v>151</v>
      </c>
      <c r="E145" s="165" t="s">
        <v>1</v>
      </c>
      <c r="F145" s="166" t="s">
        <v>862</v>
      </c>
      <c r="H145" s="167">
        <v>94.19</v>
      </c>
      <c r="I145" s="168"/>
      <c r="L145" s="164"/>
      <c r="M145" s="169"/>
      <c r="N145" s="170"/>
      <c r="O145" s="170"/>
      <c r="P145" s="170"/>
      <c r="Q145" s="170"/>
      <c r="R145" s="170"/>
      <c r="S145" s="170"/>
      <c r="T145" s="170"/>
      <c r="U145" s="171"/>
      <c r="AT145" s="165" t="s">
        <v>151</v>
      </c>
      <c r="AU145" s="165" t="s">
        <v>79</v>
      </c>
      <c r="AV145" s="14" t="s">
        <v>79</v>
      </c>
      <c r="AW145" s="14" t="s">
        <v>26</v>
      </c>
      <c r="AX145" s="14" t="s">
        <v>77</v>
      </c>
      <c r="AY145" s="165" t="s">
        <v>141</v>
      </c>
    </row>
    <row r="146" spans="1:65" s="2" customFormat="1" ht="24.2" customHeight="1">
      <c r="A146" s="32"/>
      <c r="B146" s="142"/>
      <c r="C146" s="143" t="s">
        <v>153</v>
      </c>
      <c r="D146" s="143" t="s">
        <v>144</v>
      </c>
      <c r="E146" s="144" t="s">
        <v>163</v>
      </c>
      <c r="F146" s="145" t="s">
        <v>164</v>
      </c>
      <c r="G146" s="146" t="s">
        <v>147</v>
      </c>
      <c r="H146" s="147">
        <v>76.84</v>
      </c>
      <c r="I146" s="148"/>
      <c r="J146" s="149">
        <f>ROUND(I146*H146,2)</f>
        <v>0</v>
      </c>
      <c r="K146" s="145" t="s">
        <v>148</v>
      </c>
      <c r="L146" s="33"/>
      <c r="M146" s="150" t="s">
        <v>1</v>
      </c>
      <c r="N146" s="151" t="s">
        <v>34</v>
      </c>
      <c r="O146" s="58"/>
      <c r="P146" s="152">
        <f>O146*H146</f>
        <v>0</v>
      </c>
      <c r="Q146" s="152">
        <v>3.0000000000000001E-3</v>
      </c>
      <c r="R146" s="152">
        <f>Q146*H146</f>
        <v>0.23052</v>
      </c>
      <c r="S146" s="152">
        <v>0</v>
      </c>
      <c r="T146" s="152">
        <f>S146*H146</f>
        <v>0</v>
      </c>
      <c r="U146" s="153" t="s">
        <v>1</v>
      </c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54" t="s">
        <v>149</v>
      </c>
      <c r="AT146" s="154" t="s">
        <v>144</v>
      </c>
      <c r="AU146" s="154" t="s">
        <v>79</v>
      </c>
      <c r="AY146" s="17" t="s">
        <v>141</v>
      </c>
      <c r="BE146" s="155">
        <f>IF(N146="základní",J146,0)</f>
        <v>0</v>
      </c>
      <c r="BF146" s="155">
        <f>IF(N146="snížená",J146,0)</f>
        <v>0</v>
      </c>
      <c r="BG146" s="155">
        <f>IF(N146="zákl. přenesená",J146,0)</f>
        <v>0</v>
      </c>
      <c r="BH146" s="155">
        <f>IF(N146="sníž. přenesená",J146,0)</f>
        <v>0</v>
      </c>
      <c r="BI146" s="155">
        <f>IF(N146="nulová",J146,0)</f>
        <v>0</v>
      </c>
      <c r="BJ146" s="17" t="s">
        <v>77</v>
      </c>
      <c r="BK146" s="155">
        <f>ROUND(I146*H146,2)</f>
        <v>0</v>
      </c>
      <c r="BL146" s="17" t="s">
        <v>149</v>
      </c>
      <c r="BM146" s="154" t="s">
        <v>863</v>
      </c>
    </row>
    <row r="147" spans="1:65" s="14" customFormat="1">
      <c r="B147" s="164"/>
      <c r="D147" s="157" t="s">
        <v>151</v>
      </c>
      <c r="E147" s="165" t="s">
        <v>1</v>
      </c>
      <c r="F147" s="166" t="s">
        <v>864</v>
      </c>
      <c r="H147" s="167">
        <v>76.84</v>
      </c>
      <c r="I147" s="168"/>
      <c r="L147" s="164"/>
      <c r="M147" s="169"/>
      <c r="N147" s="170"/>
      <c r="O147" s="170"/>
      <c r="P147" s="170"/>
      <c r="Q147" s="170"/>
      <c r="R147" s="170"/>
      <c r="S147" s="170"/>
      <c r="T147" s="170"/>
      <c r="U147" s="171"/>
      <c r="AT147" s="165" t="s">
        <v>151</v>
      </c>
      <c r="AU147" s="165" t="s">
        <v>79</v>
      </c>
      <c r="AV147" s="14" t="s">
        <v>79</v>
      </c>
      <c r="AW147" s="14" t="s">
        <v>26</v>
      </c>
      <c r="AX147" s="14" t="s">
        <v>77</v>
      </c>
      <c r="AY147" s="165" t="s">
        <v>141</v>
      </c>
    </row>
    <row r="148" spans="1:65" s="2" customFormat="1" ht="24.2" customHeight="1">
      <c r="A148" s="32"/>
      <c r="B148" s="142"/>
      <c r="C148" s="143" t="s">
        <v>178</v>
      </c>
      <c r="D148" s="143" t="s">
        <v>144</v>
      </c>
      <c r="E148" s="144" t="s">
        <v>168</v>
      </c>
      <c r="F148" s="145" t="s">
        <v>169</v>
      </c>
      <c r="G148" s="146" t="s">
        <v>170</v>
      </c>
      <c r="H148" s="147">
        <v>20</v>
      </c>
      <c r="I148" s="148"/>
      <c r="J148" s="149">
        <f>ROUND(I148*H148,2)</f>
        <v>0</v>
      </c>
      <c r="K148" s="145" t="s">
        <v>148</v>
      </c>
      <c r="L148" s="33"/>
      <c r="M148" s="150" t="s">
        <v>1</v>
      </c>
      <c r="N148" s="151" t="s">
        <v>34</v>
      </c>
      <c r="O148" s="58"/>
      <c r="P148" s="152">
        <f>O148*H148</f>
        <v>0</v>
      </c>
      <c r="Q148" s="152">
        <v>0</v>
      </c>
      <c r="R148" s="152">
        <f>Q148*H148</f>
        <v>0</v>
      </c>
      <c r="S148" s="152">
        <v>0</v>
      </c>
      <c r="T148" s="152">
        <f>S148*H148</f>
        <v>0</v>
      </c>
      <c r="U148" s="153" t="s">
        <v>1</v>
      </c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54" t="s">
        <v>149</v>
      </c>
      <c r="AT148" s="154" t="s">
        <v>144</v>
      </c>
      <c r="AU148" s="154" t="s">
        <v>79</v>
      </c>
      <c r="AY148" s="17" t="s">
        <v>141</v>
      </c>
      <c r="BE148" s="155">
        <f>IF(N148="základní",J148,0)</f>
        <v>0</v>
      </c>
      <c r="BF148" s="155">
        <f>IF(N148="snížená",J148,0)</f>
        <v>0</v>
      </c>
      <c r="BG148" s="155">
        <f>IF(N148="zákl. přenesená",J148,0)</f>
        <v>0</v>
      </c>
      <c r="BH148" s="155">
        <f>IF(N148="sníž. přenesená",J148,0)</f>
        <v>0</v>
      </c>
      <c r="BI148" s="155">
        <f>IF(N148="nulová",J148,0)</f>
        <v>0</v>
      </c>
      <c r="BJ148" s="17" t="s">
        <v>77</v>
      </c>
      <c r="BK148" s="155">
        <f>ROUND(I148*H148,2)</f>
        <v>0</v>
      </c>
      <c r="BL148" s="17" t="s">
        <v>149</v>
      </c>
      <c r="BM148" s="154" t="s">
        <v>865</v>
      </c>
    </row>
    <row r="149" spans="1:65" s="2" customFormat="1" ht="24.2" customHeight="1">
      <c r="A149" s="32"/>
      <c r="B149" s="142"/>
      <c r="C149" s="172" t="s">
        <v>175</v>
      </c>
      <c r="D149" s="172" t="s">
        <v>172</v>
      </c>
      <c r="E149" s="173" t="s">
        <v>173</v>
      </c>
      <c r="F149" s="174" t="s">
        <v>174</v>
      </c>
      <c r="G149" s="175" t="s">
        <v>170</v>
      </c>
      <c r="H149" s="176">
        <v>21</v>
      </c>
      <c r="I149" s="177"/>
      <c r="J149" s="178">
        <f>ROUND(I149*H149,2)</f>
        <v>0</v>
      </c>
      <c r="K149" s="174" t="s">
        <v>148</v>
      </c>
      <c r="L149" s="179"/>
      <c r="M149" s="180" t="s">
        <v>1</v>
      </c>
      <c r="N149" s="181" t="s">
        <v>34</v>
      </c>
      <c r="O149" s="58"/>
      <c r="P149" s="152">
        <f>O149*H149</f>
        <v>0</v>
      </c>
      <c r="Q149" s="152">
        <v>1E-4</v>
      </c>
      <c r="R149" s="152">
        <f>Q149*H149</f>
        <v>2.1000000000000003E-3</v>
      </c>
      <c r="S149" s="152">
        <v>0</v>
      </c>
      <c r="T149" s="152">
        <f>S149*H149</f>
        <v>0</v>
      </c>
      <c r="U149" s="153" t="s">
        <v>1</v>
      </c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54" t="s">
        <v>175</v>
      </c>
      <c r="AT149" s="154" t="s">
        <v>172</v>
      </c>
      <c r="AU149" s="154" t="s">
        <v>79</v>
      </c>
      <c r="AY149" s="17" t="s">
        <v>141</v>
      </c>
      <c r="BE149" s="155">
        <f>IF(N149="základní",J149,0)</f>
        <v>0</v>
      </c>
      <c r="BF149" s="155">
        <f>IF(N149="snížená",J149,0)</f>
        <v>0</v>
      </c>
      <c r="BG149" s="155">
        <f>IF(N149="zákl. přenesená",J149,0)</f>
        <v>0</v>
      </c>
      <c r="BH149" s="155">
        <f>IF(N149="sníž. přenesená",J149,0)</f>
        <v>0</v>
      </c>
      <c r="BI149" s="155">
        <f>IF(N149="nulová",J149,0)</f>
        <v>0</v>
      </c>
      <c r="BJ149" s="17" t="s">
        <v>77</v>
      </c>
      <c r="BK149" s="155">
        <f>ROUND(I149*H149,2)</f>
        <v>0</v>
      </c>
      <c r="BL149" s="17" t="s">
        <v>149</v>
      </c>
      <c r="BM149" s="154" t="s">
        <v>866</v>
      </c>
    </row>
    <row r="150" spans="1:65" s="14" customFormat="1">
      <c r="B150" s="164"/>
      <c r="D150" s="157" t="s">
        <v>151</v>
      </c>
      <c r="F150" s="166" t="s">
        <v>177</v>
      </c>
      <c r="H150" s="167">
        <v>21</v>
      </c>
      <c r="I150" s="168"/>
      <c r="L150" s="164"/>
      <c r="M150" s="169"/>
      <c r="N150" s="170"/>
      <c r="O150" s="170"/>
      <c r="P150" s="170"/>
      <c r="Q150" s="170"/>
      <c r="R150" s="170"/>
      <c r="S150" s="170"/>
      <c r="T150" s="170"/>
      <c r="U150" s="171"/>
      <c r="AT150" s="165" t="s">
        <v>151</v>
      </c>
      <c r="AU150" s="165" t="s">
        <v>79</v>
      </c>
      <c r="AV150" s="14" t="s">
        <v>79</v>
      </c>
      <c r="AW150" s="14" t="s">
        <v>3</v>
      </c>
      <c r="AX150" s="14" t="s">
        <v>77</v>
      </c>
      <c r="AY150" s="165" t="s">
        <v>141</v>
      </c>
    </row>
    <row r="151" spans="1:65" s="2" customFormat="1" ht="24.2" customHeight="1">
      <c r="A151" s="32"/>
      <c r="B151" s="142"/>
      <c r="C151" s="143" t="s">
        <v>183</v>
      </c>
      <c r="D151" s="143" t="s">
        <v>144</v>
      </c>
      <c r="E151" s="144" t="s">
        <v>179</v>
      </c>
      <c r="F151" s="145" t="s">
        <v>180</v>
      </c>
      <c r="G151" s="146" t="s">
        <v>181</v>
      </c>
      <c r="H151" s="147">
        <v>1</v>
      </c>
      <c r="I151" s="148"/>
      <c r="J151" s="149">
        <f>ROUND(I151*H151,2)</f>
        <v>0</v>
      </c>
      <c r="K151" s="145" t="s">
        <v>1</v>
      </c>
      <c r="L151" s="33"/>
      <c r="M151" s="150" t="s">
        <v>1</v>
      </c>
      <c r="N151" s="151" t="s">
        <v>34</v>
      </c>
      <c r="O151" s="58"/>
      <c r="P151" s="152">
        <f>O151*H151</f>
        <v>0</v>
      </c>
      <c r="Q151" s="152">
        <v>0</v>
      </c>
      <c r="R151" s="152">
        <f>Q151*H151</f>
        <v>0</v>
      </c>
      <c r="S151" s="152">
        <v>0</v>
      </c>
      <c r="T151" s="152">
        <f>S151*H151</f>
        <v>0</v>
      </c>
      <c r="U151" s="153" t="s">
        <v>1</v>
      </c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54" t="s">
        <v>149</v>
      </c>
      <c r="AT151" s="154" t="s">
        <v>144</v>
      </c>
      <c r="AU151" s="154" t="s">
        <v>79</v>
      </c>
      <c r="AY151" s="17" t="s">
        <v>141</v>
      </c>
      <c r="BE151" s="155">
        <f>IF(N151="základní",J151,0)</f>
        <v>0</v>
      </c>
      <c r="BF151" s="155">
        <f>IF(N151="snížená",J151,0)</f>
        <v>0</v>
      </c>
      <c r="BG151" s="155">
        <f>IF(N151="zákl. přenesená",J151,0)</f>
        <v>0</v>
      </c>
      <c r="BH151" s="155">
        <f>IF(N151="sníž. přenesená",J151,0)</f>
        <v>0</v>
      </c>
      <c r="BI151" s="155">
        <f>IF(N151="nulová",J151,0)</f>
        <v>0</v>
      </c>
      <c r="BJ151" s="17" t="s">
        <v>77</v>
      </c>
      <c r="BK151" s="155">
        <f>ROUND(I151*H151,2)</f>
        <v>0</v>
      </c>
      <c r="BL151" s="17" t="s">
        <v>149</v>
      </c>
      <c r="BM151" s="154" t="s">
        <v>867</v>
      </c>
    </row>
    <row r="152" spans="1:65" s="2" customFormat="1" ht="24.2" customHeight="1">
      <c r="A152" s="32"/>
      <c r="B152" s="142"/>
      <c r="C152" s="143" t="s">
        <v>196</v>
      </c>
      <c r="D152" s="143" t="s">
        <v>144</v>
      </c>
      <c r="E152" s="144" t="s">
        <v>868</v>
      </c>
      <c r="F152" s="145" t="s">
        <v>869</v>
      </c>
      <c r="G152" s="146" t="s">
        <v>238</v>
      </c>
      <c r="H152" s="147">
        <v>1</v>
      </c>
      <c r="I152" s="148"/>
      <c r="J152" s="149">
        <f>ROUND(I152*H152,2)</f>
        <v>0</v>
      </c>
      <c r="K152" s="145" t="s">
        <v>148</v>
      </c>
      <c r="L152" s="33"/>
      <c r="M152" s="150" t="s">
        <v>1</v>
      </c>
      <c r="N152" s="151" t="s">
        <v>34</v>
      </c>
      <c r="O152" s="58"/>
      <c r="P152" s="152">
        <f>O152*H152</f>
        <v>0</v>
      </c>
      <c r="Q152" s="152">
        <v>4.8000000000000001E-4</v>
      </c>
      <c r="R152" s="152">
        <f>Q152*H152</f>
        <v>4.8000000000000001E-4</v>
      </c>
      <c r="S152" s="152">
        <v>0</v>
      </c>
      <c r="T152" s="152">
        <f>S152*H152</f>
        <v>0</v>
      </c>
      <c r="U152" s="153" t="s">
        <v>1</v>
      </c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54" t="s">
        <v>149</v>
      </c>
      <c r="AT152" s="154" t="s">
        <v>144</v>
      </c>
      <c r="AU152" s="154" t="s">
        <v>79</v>
      </c>
      <c r="AY152" s="17" t="s">
        <v>141</v>
      </c>
      <c r="BE152" s="155">
        <f>IF(N152="základní",J152,0)</f>
        <v>0</v>
      </c>
      <c r="BF152" s="155">
        <f>IF(N152="snížená",J152,0)</f>
        <v>0</v>
      </c>
      <c r="BG152" s="155">
        <f>IF(N152="zákl. přenesená",J152,0)</f>
        <v>0</v>
      </c>
      <c r="BH152" s="155">
        <f>IF(N152="sníž. přenesená",J152,0)</f>
        <v>0</v>
      </c>
      <c r="BI152" s="155">
        <f>IF(N152="nulová",J152,0)</f>
        <v>0</v>
      </c>
      <c r="BJ152" s="17" t="s">
        <v>77</v>
      </c>
      <c r="BK152" s="155">
        <f>ROUND(I152*H152,2)</f>
        <v>0</v>
      </c>
      <c r="BL152" s="17" t="s">
        <v>149</v>
      </c>
      <c r="BM152" s="154" t="s">
        <v>870</v>
      </c>
    </row>
    <row r="153" spans="1:65" s="13" customFormat="1">
      <c r="B153" s="156"/>
      <c r="D153" s="157" t="s">
        <v>151</v>
      </c>
      <c r="E153" s="158" t="s">
        <v>1</v>
      </c>
      <c r="F153" s="159" t="s">
        <v>871</v>
      </c>
      <c r="H153" s="158" t="s">
        <v>1</v>
      </c>
      <c r="I153" s="160"/>
      <c r="L153" s="156"/>
      <c r="M153" s="161"/>
      <c r="N153" s="162"/>
      <c r="O153" s="162"/>
      <c r="P153" s="162"/>
      <c r="Q153" s="162"/>
      <c r="R153" s="162"/>
      <c r="S153" s="162"/>
      <c r="T153" s="162"/>
      <c r="U153" s="163"/>
      <c r="AT153" s="158" t="s">
        <v>151</v>
      </c>
      <c r="AU153" s="158" t="s">
        <v>79</v>
      </c>
      <c r="AV153" s="13" t="s">
        <v>77</v>
      </c>
      <c r="AW153" s="13" t="s">
        <v>26</v>
      </c>
      <c r="AX153" s="13" t="s">
        <v>69</v>
      </c>
      <c r="AY153" s="158" t="s">
        <v>141</v>
      </c>
    </row>
    <row r="154" spans="1:65" s="14" customFormat="1">
      <c r="B154" s="164"/>
      <c r="D154" s="157" t="s">
        <v>151</v>
      </c>
      <c r="E154" s="165" t="s">
        <v>1</v>
      </c>
      <c r="F154" s="166" t="s">
        <v>77</v>
      </c>
      <c r="H154" s="167">
        <v>1</v>
      </c>
      <c r="I154" s="168"/>
      <c r="L154" s="164"/>
      <c r="M154" s="169"/>
      <c r="N154" s="170"/>
      <c r="O154" s="170"/>
      <c r="P154" s="170"/>
      <c r="Q154" s="170"/>
      <c r="R154" s="170"/>
      <c r="S154" s="170"/>
      <c r="T154" s="170"/>
      <c r="U154" s="171"/>
      <c r="AT154" s="165" t="s">
        <v>151</v>
      </c>
      <c r="AU154" s="165" t="s">
        <v>79</v>
      </c>
      <c r="AV154" s="14" t="s">
        <v>79</v>
      </c>
      <c r="AW154" s="14" t="s">
        <v>26</v>
      </c>
      <c r="AX154" s="14" t="s">
        <v>77</v>
      </c>
      <c r="AY154" s="165" t="s">
        <v>141</v>
      </c>
    </row>
    <row r="155" spans="1:65" s="2" customFormat="1" ht="24.2" customHeight="1">
      <c r="A155" s="32"/>
      <c r="B155" s="142"/>
      <c r="C155" s="172" t="s">
        <v>201</v>
      </c>
      <c r="D155" s="172" t="s">
        <v>172</v>
      </c>
      <c r="E155" s="173" t="s">
        <v>872</v>
      </c>
      <c r="F155" s="174" t="s">
        <v>873</v>
      </c>
      <c r="G155" s="175" t="s">
        <v>238</v>
      </c>
      <c r="H155" s="176">
        <v>1</v>
      </c>
      <c r="I155" s="177"/>
      <c r="J155" s="178">
        <f>ROUND(I155*H155,2)</f>
        <v>0</v>
      </c>
      <c r="K155" s="174" t="s">
        <v>148</v>
      </c>
      <c r="L155" s="179"/>
      <c r="M155" s="180" t="s">
        <v>1</v>
      </c>
      <c r="N155" s="181" t="s">
        <v>34</v>
      </c>
      <c r="O155" s="58"/>
      <c r="P155" s="152">
        <f>O155*H155</f>
        <v>0</v>
      </c>
      <c r="Q155" s="152">
        <v>1.225E-2</v>
      </c>
      <c r="R155" s="152">
        <f>Q155*H155</f>
        <v>1.225E-2</v>
      </c>
      <c r="S155" s="152">
        <v>0</v>
      </c>
      <c r="T155" s="152">
        <f>S155*H155</f>
        <v>0</v>
      </c>
      <c r="U155" s="153" t="s">
        <v>1</v>
      </c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54" t="s">
        <v>175</v>
      </c>
      <c r="AT155" s="154" t="s">
        <v>172</v>
      </c>
      <c r="AU155" s="154" t="s">
        <v>79</v>
      </c>
      <c r="AY155" s="17" t="s">
        <v>141</v>
      </c>
      <c r="BE155" s="155">
        <f>IF(N155="základní",J155,0)</f>
        <v>0</v>
      </c>
      <c r="BF155" s="155">
        <f>IF(N155="snížená",J155,0)</f>
        <v>0</v>
      </c>
      <c r="BG155" s="155">
        <f>IF(N155="zákl. přenesená",J155,0)</f>
        <v>0</v>
      </c>
      <c r="BH155" s="155">
        <f>IF(N155="sníž. přenesená",J155,0)</f>
        <v>0</v>
      </c>
      <c r="BI155" s="155">
        <f>IF(N155="nulová",J155,0)</f>
        <v>0</v>
      </c>
      <c r="BJ155" s="17" t="s">
        <v>77</v>
      </c>
      <c r="BK155" s="155">
        <f>ROUND(I155*H155,2)</f>
        <v>0</v>
      </c>
      <c r="BL155" s="17" t="s">
        <v>149</v>
      </c>
      <c r="BM155" s="154" t="s">
        <v>874</v>
      </c>
    </row>
    <row r="156" spans="1:65" s="12" customFormat="1" ht="22.9" customHeight="1">
      <c r="B156" s="129"/>
      <c r="D156" s="130" t="s">
        <v>68</v>
      </c>
      <c r="E156" s="140" t="s">
        <v>183</v>
      </c>
      <c r="F156" s="140" t="s">
        <v>184</v>
      </c>
      <c r="I156" s="132"/>
      <c r="J156" s="141">
        <f>BK156</f>
        <v>0</v>
      </c>
      <c r="L156" s="129"/>
      <c r="M156" s="134"/>
      <c r="N156" s="135"/>
      <c r="O156" s="135"/>
      <c r="P156" s="136">
        <f>SUM(P157:P163)</f>
        <v>0</v>
      </c>
      <c r="Q156" s="135"/>
      <c r="R156" s="136">
        <f>SUM(R157:R163)</f>
        <v>0</v>
      </c>
      <c r="S156" s="135"/>
      <c r="T156" s="136">
        <f>SUM(T157:T163)</f>
        <v>8.8718600000000016</v>
      </c>
      <c r="U156" s="137"/>
      <c r="AR156" s="130" t="s">
        <v>77</v>
      </c>
      <c r="AT156" s="138" t="s">
        <v>68</v>
      </c>
      <c r="AU156" s="138" t="s">
        <v>77</v>
      </c>
      <c r="AY156" s="130" t="s">
        <v>141</v>
      </c>
      <c r="BK156" s="139">
        <f>SUM(BK157:BK163)</f>
        <v>0</v>
      </c>
    </row>
    <row r="157" spans="1:65" s="2" customFormat="1" ht="21.75" customHeight="1">
      <c r="A157" s="32"/>
      <c r="B157" s="142"/>
      <c r="C157" s="143" t="s">
        <v>205</v>
      </c>
      <c r="D157" s="143" t="s">
        <v>144</v>
      </c>
      <c r="E157" s="144" t="s">
        <v>875</v>
      </c>
      <c r="F157" s="145" t="s">
        <v>876</v>
      </c>
      <c r="G157" s="146" t="s">
        <v>147</v>
      </c>
      <c r="H157" s="147">
        <v>3.19</v>
      </c>
      <c r="I157" s="148"/>
      <c r="J157" s="149">
        <f>ROUND(I157*H157,2)</f>
        <v>0</v>
      </c>
      <c r="K157" s="145" t="s">
        <v>148</v>
      </c>
      <c r="L157" s="33"/>
      <c r="M157" s="150" t="s">
        <v>1</v>
      </c>
      <c r="N157" s="151" t="s">
        <v>34</v>
      </c>
      <c r="O157" s="58"/>
      <c r="P157" s="152">
        <f>O157*H157</f>
        <v>0</v>
      </c>
      <c r="Q157" s="152">
        <v>0</v>
      </c>
      <c r="R157" s="152">
        <f>Q157*H157</f>
        <v>0</v>
      </c>
      <c r="S157" s="152">
        <v>0.13100000000000001</v>
      </c>
      <c r="T157" s="152">
        <f>S157*H157</f>
        <v>0.41788999999999998</v>
      </c>
      <c r="U157" s="153" t="s">
        <v>1</v>
      </c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54" t="s">
        <v>149</v>
      </c>
      <c r="AT157" s="154" t="s">
        <v>144</v>
      </c>
      <c r="AU157" s="154" t="s">
        <v>79</v>
      </c>
      <c r="AY157" s="17" t="s">
        <v>141</v>
      </c>
      <c r="BE157" s="155">
        <f>IF(N157="základní",J157,0)</f>
        <v>0</v>
      </c>
      <c r="BF157" s="155">
        <f>IF(N157="snížená",J157,0)</f>
        <v>0</v>
      </c>
      <c r="BG157" s="155">
        <f>IF(N157="zákl. přenesená",J157,0)</f>
        <v>0</v>
      </c>
      <c r="BH157" s="155">
        <f>IF(N157="sníž. přenesená",J157,0)</f>
        <v>0</v>
      </c>
      <c r="BI157" s="155">
        <f>IF(N157="nulová",J157,0)</f>
        <v>0</v>
      </c>
      <c r="BJ157" s="17" t="s">
        <v>77</v>
      </c>
      <c r="BK157" s="155">
        <f>ROUND(I157*H157,2)</f>
        <v>0</v>
      </c>
      <c r="BL157" s="17" t="s">
        <v>149</v>
      </c>
      <c r="BM157" s="154" t="s">
        <v>877</v>
      </c>
    </row>
    <row r="158" spans="1:65" s="14" customFormat="1">
      <c r="B158" s="164"/>
      <c r="D158" s="157" t="s">
        <v>151</v>
      </c>
      <c r="E158" s="165" t="s">
        <v>1</v>
      </c>
      <c r="F158" s="166" t="s">
        <v>878</v>
      </c>
      <c r="H158" s="167">
        <v>3.19</v>
      </c>
      <c r="I158" s="168"/>
      <c r="L158" s="164"/>
      <c r="M158" s="169"/>
      <c r="N158" s="170"/>
      <c r="O158" s="170"/>
      <c r="P158" s="170"/>
      <c r="Q158" s="170"/>
      <c r="R158" s="170"/>
      <c r="S158" s="170"/>
      <c r="T158" s="170"/>
      <c r="U158" s="171"/>
      <c r="AT158" s="165" t="s">
        <v>151</v>
      </c>
      <c r="AU158" s="165" t="s">
        <v>79</v>
      </c>
      <c r="AV158" s="14" t="s">
        <v>79</v>
      </c>
      <c r="AW158" s="14" t="s">
        <v>26</v>
      </c>
      <c r="AX158" s="14" t="s">
        <v>77</v>
      </c>
      <c r="AY158" s="165" t="s">
        <v>141</v>
      </c>
    </row>
    <row r="159" spans="1:65" s="2" customFormat="1" ht="24.2" customHeight="1">
      <c r="A159" s="32"/>
      <c r="B159" s="142"/>
      <c r="C159" s="143" t="s">
        <v>211</v>
      </c>
      <c r="D159" s="143" t="s">
        <v>144</v>
      </c>
      <c r="E159" s="144" t="s">
        <v>185</v>
      </c>
      <c r="F159" s="145" t="s">
        <v>186</v>
      </c>
      <c r="G159" s="146" t="s">
        <v>147</v>
      </c>
      <c r="H159" s="147">
        <v>15.25</v>
      </c>
      <c r="I159" s="148"/>
      <c r="J159" s="149">
        <f>ROUND(I159*H159,2)</f>
        <v>0</v>
      </c>
      <c r="K159" s="145" t="s">
        <v>148</v>
      </c>
      <c r="L159" s="33"/>
      <c r="M159" s="150" t="s">
        <v>1</v>
      </c>
      <c r="N159" s="151" t="s">
        <v>34</v>
      </c>
      <c r="O159" s="58"/>
      <c r="P159" s="152">
        <f>O159*H159</f>
        <v>0</v>
      </c>
      <c r="Q159" s="152">
        <v>0</v>
      </c>
      <c r="R159" s="152">
        <f>Q159*H159</f>
        <v>0</v>
      </c>
      <c r="S159" s="152">
        <v>5.7000000000000002E-2</v>
      </c>
      <c r="T159" s="152">
        <f>S159*H159</f>
        <v>0.86925000000000008</v>
      </c>
      <c r="U159" s="153" t="s">
        <v>1</v>
      </c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54" t="s">
        <v>149</v>
      </c>
      <c r="AT159" s="154" t="s">
        <v>144</v>
      </c>
      <c r="AU159" s="154" t="s">
        <v>79</v>
      </c>
      <c r="AY159" s="17" t="s">
        <v>141</v>
      </c>
      <c r="BE159" s="155">
        <f>IF(N159="základní",J159,0)</f>
        <v>0</v>
      </c>
      <c r="BF159" s="155">
        <f>IF(N159="snížená",J159,0)</f>
        <v>0</v>
      </c>
      <c r="BG159" s="155">
        <f>IF(N159="zákl. přenesená",J159,0)</f>
        <v>0</v>
      </c>
      <c r="BH159" s="155">
        <f>IF(N159="sníž. přenesená",J159,0)</f>
        <v>0</v>
      </c>
      <c r="BI159" s="155">
        <f>IF(N159="nulová",J159,0)</f>
        <v>0</v>
      </c>
      <c r="BJ159" s="17" t="s">
        <v>77</v>
      </c>
      <c r="BK159" s="155">
        <f>ROUND(I159*H159,2)</f>
        <v>0</v>
      </c>
      <c r="BL159" s="17" t="s">
        <v>149</v>
      </c>
      <c r="BM159" s="154" t="s">
        <v>879</v>
      </c>
    </row>
    <row r="160" spans="1:65" s="14" customFormat="1">
      <c r="B160" s="164"/>
      <c r="D160" s="157" t="s">
        <v>151</v>
      </c>
      <c r="E160" s="165" t="s">
        <v>1</v>
      </c>
      <c r="F160" s="166" t="s">
        <v>880</v>
      </c>
      <c r="H160" s="167">
        <v>15.25</v>
      </c>
      <c r="I160" s="168"/>
      <c r="L160" s="164"/>
      <c r="M160" s="169"/>
      <c r="N160" s="170"/>
      <c r="O160" s="170"/>
      <c r="P160" s="170"/>
      <c r="Q160" s="170"/>
      <c r="R160" s="170"/>
      <c r="S160" s="170"/>
      <c r="T160" s="170"/>
      <c r="U160" s="171"/>
      <c r="AT160" s="165" t="s">
        <v>151</v>
      </c>
      <c r="AU160" s="165" t="s">
        <v>79</v>
      </c>
      <c r="AV160" s="14" t="s">
        <v>79</v>
      </c>
      <c r="AW160" s="14" t="s">
        <v>26</v>
      </c>
      <c r="AX160" s="14" t="s">
        <v>77</v>
      </c>
      <c r="AY160" s="165" t="s">
        <v>141</v>
      </c>
    </row>
    <row r="161" spans="1:65" s="2" customFormat="1" ht="24.2" customHeight="1">
      <c r="A161" s="32"/>
      <c r="B161" s="142"/>
      <c r="C161" s="143" t="s">
        <v>217</v>
      </c>
      <c r="D161" s="143" t="s">
        <v>144</v>
      </c>
      <c r="E161" s="144" t="s">
        <v>189</v>
      </c>
      <c r="F161" s="145" t="s">
        <v>190</v>
      </c>
      <c r="G161" s="146" t="s">
        <v>147</v>
      </c>
      <c r="H161" s="147">
        <v>111.54</v>
      </c>
      <c r="I161" s="148"/>
      <c r="J161" s="149">
        <f>ROUND(I161*H161,2)</f>
        <v>0</v>
      </c>
      <c r="K161" s="145" t="s">
        <v>148</v>
      </c>
      <c r="L161" s="33"/>
      <c r="M161" s="150" t="s">
        <v>1</v>
      </c>
      <c r="N161" s="151" t="s">
        <v>34</v>
      </c>
      <c r="O161" s="58"/>
      <c r="P161" s="152">
        <f>O161*H161</f>
        <v>0</v>
      </c>
      <c r="Q161" s="152">
        <v>0</v>
      </c>
      <c r="R161" s="152">
        <f>Q161*H161</f>
        <v>0</v>
      </c>
      <c r="S161" s="152">
        <v>6.8000000000000005E-2</v>
      </c>
      <c r="T161" s="152">
        <f>S161*H161</f>
        <v>7.5847200000000008</v>
      </c>
      <c r="U161" s="153" t="s">
        <v>1</v>
      </c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54" t="s">
        <v>149</v>
      </c>
      <c r="AT161" s="154" t="s">
        <v>144</v>
      </c>
      <c r="AU161" s="154" t="s">
        <v>79</v>
      </c>
      <c r="AY161" s="17" t="s">
        <v>141</v>
      </c>
      <c r="BE161" s="155">
        <f>IF(N161="základní",J161,0)</f>
        <v>0</v>
      </c>
      <c r="BF161" s="155">
        <f>IF(N161="snížená",J161,0)</f>
        <v>0</v>
      </c>
      <c r="BG161" s="155">
        <f>IF(N161="zákl. přenesená",J161,0)</f>
        <v>0</v>
      </c>
      <c r="BH161" s="155">
        <f>IF(N161="sníž. přenesená",J161,0)</f>
        <v>0</v>
      </c>
      <c r="BI161" s="155">
        <f>IF(N161="nulová",J161,0)</f>
        <v>0</v>
      </c>
      <c r="BJ161" s="17" t="s">
        <v>77</v>
      </c>
      <c r="BK161" s="155">
        <f>ROUND(I161*H161,2)</f>
        <v>0</v>
      </c>
      <c r="BL161" s="17" t="s">
        <v>149</v>
      </c>
      <c r="BM161" s="154" t="s">
        <v>881</v>
      </c>
    </row>
    <row r="162" spans="1:65" s="13" customFormat="1">
      <c r="B162" s="156"/>
      <c r="D162" s="157" t="s">
        <v>151</v>
      </c>
      <c r="E162" s="158" t="s">
        <v>1</v>
      </c>
      <c r="F162" s="159" t="s">
        <v>192</v>
      </c>
      <c r="H162" s="158" t="s">
        <v>1</v>
      </c>
      <c r="I162" s="160"/>
      <c r="L162" s="156"/>
      <c r="M162" s="161"/>
      <c r="N162" s="162"/>
      <c r="O162" s="162"/>
      <c r="P162" s="162"/>
      <c r="Q162" s="162"/>
      <c r="R162" s="162"/>
      <c r="S162" s="162"/>
      <c r="T162" s="162"/>
      <c r="U162" s="163"/>
      <c r="AT162" s="158" t="s">
        <v>151</v>
      </c>
      <c r="AU162" s="158" t="s">
        <v>79</v>
      </c>
      <c r="AV162" s="13" t="s">
        <v>77</v>
      </c>
      <c r="AW162" s="13" t="s">
        <v>26</v>
      </c>
      <c r="AX162" s="13" t="s">
        <v>69</v>
      </c>
      <c r="AY162" s="158" t="s">
        <v>141</v>
      </c>
    </row>
    <row r="163" spans="1:65" s="14" customFormat="1">
      <c r="B163" s="164"/>
      <c r="D163" s="157" t="s">
        <v>151</v>
      </c>
      <c r="E163" s="165" t="s">
        <v>1</v>
      </c>
      <c r="F163" s="166" t="s">
        <v>882</v>
      </c>
      <c r="H163" s="167">
        <v>111.54</v>
      </c>
      <c r="I163" s="168"/>
      <c r="L163" s="164"/>
      <c r="M163" s="169"/>
      <c r="N163" s="170"/>
      <c r="O163" s="170"/>
      <c r="P163" s="170"/>
      <c r="Q163" s="170"/>
      <c r="R163" s="170"/>
      <c r="S163" s="170"/>
      <c r="T163" s="170"/>
      <c r="U163" s="171"/>
      <c r="AT163" s="165" t="s">
        <v>151</v>
      </c>
      <c r="AU163" s="165" t="s">
        <v>79</v>
      </c>
      <c r="AV163" s="14" t="s">
        <v>79</v>
      </c>
      <c r="AW163" s="14" t="s">
        <v>26</v>
      </c>
      <c r="AX163" s="14" t="s">
        <v>77</v>
      </c>
      <c r="AY163" s="165" t="s">
        <v>141</v>
      </c>
    </row>
    <row r="164" spans="1:65" s="12" customFormat="1" ht="22.9" customHeight="1">
      <c r="B164" s="129"/>
      <c r="D164" s="130" t="s">
        <v>68</v>
      </c>
      <c r="E164" s="140" t="s">
        <v>194</v>
      </c>
      <c r="F164" s="140" t="s">
        <v>195</v>
      </c>
      <c r="I164" s="132"/>
      <c r="J164" s="141">
        <f>BK164</f>
        <v>0</v>
      </c>
      <c r="L164" s="129"/>
      <c r="M164" s="134"/>
      <c r="N164" s="135"/>
      <c r="O164" s="135"/>
      <c r="P164" s="136">
        <f>SUM(P165:P170)</f>
        <v>0</v>
      </c>
      <c r="Q164" s="135"/>
      <c r="R164" s="136">
        <f>SUM(R165:R170)</f>
        <v>0</v>
      </c>
      <c r="S164" s="135"/>
      <c r="T164" s="136">
        <f>SUM(T165:T170)</f>
        <v>0</v>
      </c>
      <c r="U164" s="137"/>
      <c r="AR164" s="130" t="s">
        <v>77</v>
      </c>
      <c r="AT164" s="138" t="s">
        <v>68</v>
      </c>
      <c r="AU164" s="138" t="s">
        <v>77</v>
      </c>
      <c r="AY164" s="130" t="s">
        <v>141</v>
      </c>
      <c r="BK164" s="139">
        <f>SUM(BK165:BK170)</f>
        <v>0</v>
      </c>
    </row>
    <row r="165" spans="1:65" s="2" customFormat="1" ht="24.2" customHeight="1">
      <c r="A165" s="32"/>
      <c r="B165" s="142"/>
      <c r="C165" s="143" t="s">
        <v>8</v>
      </c>
      <c r="D165" s="143" t="s">
        <v>144</v>
      </c>
      <c r="E165" s="144" t="s">
        <v>197</v>
      </c>
      <c r="F165" s="145" t="s">
        <v>198</v>
      </c>
      <c r="G165" s="146" t="s">
        <v>199</v>
      </c>
      <c r="H165" s="147">
        <v>8.9600000000000009</v>
      </c>
      <c r="I165" s="148"/>
      <c r="J165" s="149">
        <f>ROUND(I165*H165,2)</f>
        <v>0</v>
      </c>
      <c r="K165" s="145" t="s">
        <v>148</v>
      </c>
      <c r="L165" s="33"/>
      <c r="M165" s="150" t="s">
        <v>1</v>
      </c>
      <c r="N165" s="151" t="s">
        <v>34</v>
      </c>
      <c r="O165" s="58"/>
      <c r="P165" s="152">
        <f>O165*H165</f>
        <v>0</v>
      </c>
      <c r="Q165" s="152">
        <v>0</v>
      </c>
      <c r="R165" s="152">
        <f>Q165*H165</f>
        <v>0</v>
      </c>
      <c r="S165" s="152">
        <v>0</v>
      </c>
      <c r="T165" s="152">
        <f>S165*H165</f>
        <v>0</v>
      </c>
      <c r="U165" s="153" t="s">
        <v>1</v>
      </c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54" t="s">
        <v>149</v>
      </c>
      <c r="AT165" s="154" t="s">
        <v>144</v>
      </c>
      <c r="AU165" s="154" t="s">
        <v>79</v>
      </c>
      <c r="AY165" s="17" t="s">
        <v>141</v>
      </c>
      <c r="BE165" s="155">
        <f>IF(N165="základní",J165,0)</f>
        <v>0</v>
      </c>
      <c r="BF165" s="155">
        <f>IF(N165="snížená",J165,0)</f>
        <v>0</v>
      </c>
      <c r="BG165" s="155">
        <f>IF(N165="zákl. přenesená",J165,0)</f>
        <v>0</v>
      </c>
      <c r="BH165" s="155">
        <f>IF(N165="sníž. přenesená",J165,0)</f>
        <v>0</v>
      </c>
      <c r="BI165" s="155">
        <f>IF(N165="nulová",J165,0)</f>
        <v>0</v>
      </c>
      <c r="BJ165" s="17" t="s">
        <v>77</v>
      </c>
      <c r="BK165" s="155">
        <f>ROUND(I165*H165,2)</f>
        <v>0</v>
      </c>
      <c r="BL165" s="17" t="s">
        <v>149</v>
      </c>
      <c r="BM165" s="154" t="s">
        <v>883</v>
      </c>
    </row>
    <row r="166" spans="1:65" s="2" customFormat="1" ht="24.2" customHeight="1">
      <c r="A166" s="32"/>
      <c r="B166" s="142"/>
      <c r="C166" s="143" t="s">
        <v>227</v>
      </c>
      <c r="D166" s="143" t="s">
        <v>144</v>
      </c>
      <c r="E166" s="144" t="s">
        <v>202</v>
      </c>
      <c r="F166" s="145" t="s">
        <v>203</v>
      </c>
      <c r="G166" s="146" t="s">
        <v>199</v>
      </c>
      <c r="H166" s="147">
        <v>8.9600000000000009</v>
      </c>
      <c r="I166" s="148"/>
      <c r="J166" s="149">
        <f>ROUND(I166*H166,2)</f>
        <v>0</v>
      </c>
      <c r="K166" s="145" t="s">
        <v>148</v>
      </c>
      <c r="L166" s="33"/>
      <c r="M166" s="150" t="s">
        <v>1</v>
      </c>
      <c r="N166" s="151" t="s">
        <v>34</v>
      </c>
      <c r="O166" s="58"/>
      <c r="P166" s="152">
        <f>O166*H166</f>
        <v>0</v>
      </c>
      <c r="Q166" s="152">
        <v>0</v>
      </c>
      <c r="R166" s="152">
        <f>Q166*H166</f>
        <v>0</v>
      </c>
      <c r="S166" s="152">
        <v>0</v>
      </c>
      <c r="T166" s="152">
        <f>S166*H166</f>
        <v>0</v>
      </c>
      <c r="U166" s="153" t="s">
        <v>1</v>
      </c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54" t="s">
        <v>149</v>
      </c>
      <c r="AT166" s="154" t="s">
        <v>144</v>
      </c>
      <c r="AU166" s="154" t="s">
        <v>79</v>
      </c>
      <c r="AY166" s="17" t="s">
        <v>141</v>
      </c>
      <c r="BE166" s="155">
        <f>IF(N166="základní",J166,0)</f>
        <v>0</v>
      </c>
      <c r="BF166" s="155">
        <f>IF(N166="snížená",J166,0)</f>
        <v>0</v>
      </c>
      <c r="BG166" s="155">
        <f>IF(N166="zákl. přenesená",J166,0)</f>
        <v>0</v>
      </c>
      <c r="BH166" s="155">
        <f>IF(N166="sníž. přenesená",J166,0)</f>
        <v>0</v>
      </c>
      <c r="BI166" s="155">
        <f>IF(N166="nulová",J166,0)</f>
        <v>0</v>
      </c>
      <c r="BJ166" s="17" t="s">
        <v>77</v>
      </c>
      <c r="BK166" s="155">
        <f>ROUND(I166*H166,2)</f>
        <v>0</v>
      </c>
      <c r="BL166" s="17" t="s">
        <v>149</v>
      </c>
      <c r="BM166" s="154" t="s">
        <v>884</v>
      </c>
    </row>
    <row r="167" spans="1:65" s="2" customFormat="1" ht="24.2" customHeight="1">
      <c r="A167" s="32"/>
      <c r="B167" s="142"/>
      <c r="C167" s="143" t="s">
        <v>235</v>
      </c>
      <c r="D167" s="143" t="s">
        <v>144</v>
      </c>
      <c r="E167" s="144" t="s">
        <v>206</v>
      </c>
      <c r="F167" s="145" t="s">
        <v>207</v>
      </c>
      <c r="G167" s="146" t="s">
        <v>199</v>
      </c>
      <c r="H167" s="147">
        <v>80.64</v>
      </c>
      <c r="I167" s="148"/>
      <c r="J167" s="149">
        <f>ROUND(I167*H167,2)</f>
        <v>0</v>
      </c>
      <c r="K167" s="145" t="s">
        <v>148</v>
      </c>
      <c r="L167" s="33"/>
      <c r="M167" s="150" t="s">
        <v>1</v>
      </c>
      <c r="N167" s="151" t="s">
        <v>34</v>
      </c>
      <c r="O167" s="58"/>
      <c r="P167" s="152">
        <f>O167*H167</f>
        <v>0</v>
      </c>
      <c r="Q167" s="152">
        <v>0</v>
      </c>
      <c r="R167" s="152">
        <f>Q167*H167</f>
        <v>0</v>
      </c>
      <c r="S167" s="152">
        <v>0</v>
      </c>
      <c r="T167" s="152">
        <f>S167*H167</f>
        <v>0</v>
      </c>
      <c r="U167" s="153" t="s">
        <v>1</v>
      </c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154" t="s">
        <v>149</v>
      </c>
      <c r="AT167" s="154" t="s">
        <v>144</v>
      </c>
      <c r="AU167" s="154" t="s">
        <v>79</v>
      </c>
      <c r="AY167" s="17" t="s">
        <v>141</v>
      </c>
      <c r="BE167" s="155">
        <f>IF(N167="základní",J167,0)</f>
        <v>0</v>
      </c>
      <c r="BF167" s="155">
        <f>IF(N167="snížená",J167,0)</f>
        <v>0</v>
      </c>
      <c r="BG167" s="155">
        <f>IF(N167="zákl. přenesená",J167,0)</f>
        <v>0</v>
      </c>
      <c r="BH167" s="155">
        <f>IF(N167="sníž. přenesená",J167,0)</f>
        <v>0</v>
      </c>
      <c r="BI167" s="155">
        <f>IF(N167="nulová",J167,0)</f>
        <v>0</v>
      </c>
      <c r="BJ167" s="17" t="s">
        <v>77</v>
      </c>
      <c r="BK167" s="155">
        <f>ROUND(I167*H167,2)</f>
        <v>0</v>
      </c>
      <c r="BL167" s="17" t="s">
        <v>149</v>
      </c>
      <c r="BM167" s="154" t="s">
        <v>885</v>
      </c>
    </row>
    <row r="168" spans="1:65" s="13" customFormat="1">
      <c r="B168" s="156"/>
      <c r="D168" s="157" t="s">
        <v>151</v>
      </c>
      <c r="E168" s="158" t="s">
        <v>1</v>
      </c>
      <c r="F168" s="159" t="s">
        <v>209</v>
      </c>
      <c r="H168" s="158" t="s">
        <v>1</v>
      </c>
      <c r="I168" s="160"/>
      <c r="L168" s="156"/>
      <c r="M168" s="161"/>
      <c r="N168" s="162"/>
      <c r="O168" s="162"/>
      <c r="P168" s="162"/>
      <c r="Q168" s="162"/>
      <c r="R168" s="162"/>
      <c r="S168" s="162"/>
      <c r="T168" s="162"/>
      <c r="U168" s="163"/>
      <c r="AT168" s="158" t="s">
        <v>151</v>
      </c>
      <c r="AU168" s="158" t="s">
        <v>79</v>
      </c>
      <c r="AV168" s="13" t="s">
        <v>77</v>
      </c>
      <c r="AW168" s="13" t="s">
        <v>26</v>
      </c>
      <c r="AX168" s="13" t="s">
        <v>69</v>
      </c>
      <c r="AY168" s="158" t="s">
        <v>141</v>
      </c>
    </row>
    <row r="169" spans="1:65" s="14" customFormat="1">
      <c r="B169" s="164"/>
      <c r="D169" s="157" t="s">
        <v>151</v>
      </c>
      <c r="E169" s="165" t="s">
        <v>1</v>
      </c>
      <c r="F169" s="166" t="s">
        <v>886</v>
      </c>
      <c r="H169" s="167">
        <v>80.64</v>
      </c>
      <c r="I169" s="168"/>
      <c r="L169" s="164"/>
      <c r="M169" s="169"/>
      <c r="N169" s="170"/>
      <c r="O169" s="170"/>
      <c r="P169" s="170"/>
      <c r="Q169" s="170"/>
      <c r="R169" s="170"/>
      <c r="S169" s="170"/>
      <c r="T169" s="170"/>
      <c r="U169" s="171"/>
      <c r="AT169" s="165" t="s">
        <v>151</v>
      </c>
      <c r="AU169" s="165" t="s">
        <v>79</v>
      </c>
      <c r="AV169" s="14" t="s">
        <v>79</v>
      </c>
      <c r="AW169" s="14" t="s">
        <v>26</v>
      </c>
      <c r="AX169" s="14" t="s">
        <v>77</v>
      </c>
      <c r="AY169" s="165" t="s">
        <v>141</v>
      </c>
    </row>
    <row r="170" spans="1:65" s="2" customFormat="1" ht="33" customHeight="1">
      <c r="A170" s="32"/>
      <c r="B170" s="142"/>
      <c r="C170" s="143" t="s">
        <v>241</v>
      </c>
      <c r="D170" s="143" t="s">
        <v>144</v>
      </c>
      <c r="E170" s="144" t="s">
        <v>212</v>
      </c>
      <c r="F170" s="145" t="s">
        <v>213</v>
      </c>
      <c r="G170" s="146" t="s">
        <v>199</v>
      </c>
      <c r="H170" s="147">
        <v>8.9600000000000009</v>
      </c>
      <c r="I170" s="148"/>
      <c r="J170" s="149">
        <f>ROUND(I170*H170,2)</f>
        <v>0</v>
      </c>
      <c r="K170" s="145" t="s">
        <v>148</v>
      </c>
      <c r="L170" s="33"/>
      <c r="M170" s="150" t="s">
        <v>1</v>
      </c>
      <c r="N170" s="151" t="s">
        <v>34</v>
      </c>
      <c r="O170" s="58"/>
      <c r="P170" s="152">
        <f>O170*H170</f>
        <v>0</v>
      </c>
      <c r="Q170" s="152">
        <v>0</v>
      </c>
      <c r="R170" s="152">
        <f>Q170*H170</f>
        <v>0</v>
      </c>
      <c r="S170" s="152">
        <v>0</v>
      </c>
      <c r="T170" s="152">
        <f>S170*H170</f>
        <v>0</v>
      </c>
      <c r="U170" s="153" t="s">
        <v>1</v>
      </c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54" t="s">
        <v>149</v>
      </c>
      <c r="AT170" s="154" t="s">
        <v>144</v>
      </c>
      <c r="AU170" s="154" t="s">
        <v>79</v>
      </c>
      <c r="AY170" s="17" t="s">
        <v>141</v>
      </c>
      <c r="BE170" s="155">
        <f>IF(N170="základní",J170,0)</f>
        <v>0</v>
      </c>
      <c r="BF170" s="155">
        <f>IF(N170="snížená",J170,0)</f>
        <v>0</v>
      </c>
      <c r="BG170" s="155">
        <f>IF(N170="zákl. přenesená",J170,0)</f>
        <v>0</v>
      </c>
      <c r="BH170" s="155">
        <f>IF(N170="sníž. přenesená",J170,0)</f>
        <v>0</v>
      </c>
      <c r="BI170" s="155">
        <f>IF(N170="nulová",J170,0)</f>
        <v>0</v>
      </c>
      <c r="BJ170" s="17" t="s">
        <v>77</v>
      </c>
      <c r="BK170" s="155">
        <f>ROUND(I170*H170,2)</f>
        <v>0</v>
      </c>
      <c r="BL170" s="17" t="s">
        <v>149</v>
      </c>
      <c r="BM170" s="154" t="s">
        <v>887</v>
      </c>
    </row>
    <row r="171" spans="1:65" s="12" customFormat="1" ht="22.9" customHeight="1">
      <c r="B171" s="129"/>
      <c r="D171" s="130" t="s">
        <v>68</v>
      </c>
      <c r="E171" s="140" t="s">
        <v>215</v>
      </c>
      <c r="F171" s="140" t="s">
        <v>216</v>
      </c>
      <c r="I171" s="132"/>
      <c r="J171" s="141">
        <f>BK171</f>
        <v>0</v>
      </c>
      <c r="L171" s="129"/>
      <c r="M171" s="134"/>
      <c r="N171" s="135"/>
      <c r="O171" s="135"/>
      <c r="P171" s="136">
        <f>P172</f>
        <v>0</v>
      </c>
      <c r="Q171" s="135"/>
      <c r="R171" s="136">
        <f>R172</f>
        <v>0</v>
      </c>
      <c r="S171" s="135"/>
      <c r="T171" s="136">
        <f>T172</f>
        <v>0</v>
      </c>
      <c r="U171" s="137"/>
      <c r="AR171" s="130" t="s">
        <v>77</v>
      </c>
      <c r="AT171" s="138" t="s">
        <v>68</v>
      </c>
      <c r="AU171" s="138" t="s">
        <v>77</v>
      </c>
      <c r="AY171" s="130" t="s">
        <v>141</v>
      </c>
      <c r="BK171" s="139">
        <f>BK172</f>
        <v>0</v>
      </c>
    </row>
    <row r="172" spans="1:65" s="2" customFormat="1" ht="21.75" customHeight="1">
      <c r="A172" s="32"/>
      <c r="B172" s="142"/>
      <c r="C172" s="143" t="s">
        <v>245</v>
      </c>
      <c r="D172" s="143" t="s">
        <v>144</v>
      </c>
      <c r="E172" s="144" t="s">
        <v>218</v>
      </c>
      <c r="F172" s="145" t="s">
        <v>219</v>
      </c>
      <c r="G172" s="146" t="s">
        <v>199</v>
      </c>
      <c r="H172" s="147">
        <v>1.0189999999999999</v>
      </c>
      <c r="I172" s="148"/>
      <c r="J172" s="149">
        <f>ROUND(I172*H172,2)</f>
        <v>0</v>
      </c>
      <c r="K172" s="145" t="s">
        <v>148</v>
      </c>
      <c r="L172" s="33"/>
      <c r="M172" s="150" t="s">
        <v>1</v>
      </c>
      <c r="N172" s="151" t="s">
        <v>34</v>
      </c>
      <c r="O172" s="58"/>
      <c r="P172" s="152">
        <f>O172*H172</f>
        <v>0</v>
      </c>
      <c r="Q172" s="152">
        <v>0</v>
      </c>
      <c r="R172" s="152">
        <f>Q172*H172</f>
        <v>0</v>
      </c>
      <c r="S172" s="152">
        <v>0</v>
      </c>
      <c r="T172" s="152">
        <f>S172*H172</f>
        <v>0</v>
      </c>
      <c r="U172" s="153" t="s">
        <v>1</v>
      </c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54" t="s">
        <v>149</v>
      </c>
      <c r="AT172" s="154" t="s">
        <v>144</v>
      </c>
      <c r="AU172" s="154" t="s">
        <v>79</v>
      </c>
      <c r="AY172" s="17" t="s">
        <v>141</v>
      </c>
      <c r="BE172" s="155">
        <f>IF(N172="základní",J172,0)</f>
        <v>0</v>
      </c>
      <c r="BF172" s="155">
        <f>IF(N172="snížená",J172,0)</f>
        <v>0</v>
      </c>
      <c r="BG172" s="155">
        <f>IF(N172="zákl. přenesená",J172,0)</f>
        <v>0</v>
      </c>
      <c r="BH172" s="155">
        <f>IF(N172="sníž. přenesená",J172,0)</f>
        <v>0</v>
      </c>
      <c r="BI172" s="155">
        <f>IF(N172="nulová",J172,0)</f>
        <v>0</v>
      </c>
      <c r="BJ172" s="17" t="s">
        <v>77</v>
      </c>
      <c r="BK172" s="155">
        <f>ROUND(I172*H172,2)</f>
        <v>0</v>
      </c>
      <c r="BL172" s="17" t="s">
        <v>149</v>
      </c>
      <c r="BM172" s="154" t="s">
        <v>888</v>
      </c>
    </row>
    <row r="173" spans="1:65" s="12" customFormat="1" ht="25.9" customHeight="1">
      <c r="B173" s="129"/>
      <c r="D173" s="130" t="s">
        <v>68</v>
      </c>
      <c r="E173" s="131" t="s">
        <v>221</v>
      </c>
      <c r="F173" s="131" t="s">
        <v>222</v>
      </c>
      <c r="I173" s="132"/>
      <c r="J173" s="133">
        <f>BK173</f>
        <v>0</v>
      </c>
      <c r="L173" s="129"/>
      <c r="M173" s="134"/>
      <c r="N173" s="135"/>
      <c r="O173" s="135"/>
      <c r="P173" s="136">
        <f>P174+P176+P187+P192+P194+P198+P209+P224+P241</f>
        <v>0</v>
      </c>
      <c r="Q173" s="135"/>
      <c r="R173" s="136">
        <f>R174+R176+R187+R192+R194+R198+R209+R224+R241</f>
        <v>2.3433799999999998</v>
      </c>
      <c r="S173" s="135"/>
      <c r="T173" s="136">
        <f>T174+T176+T187+T192+T194+T198+T209+T224+T241</f>
        <v>8.7810200000000005E-2</v>
      </c>
      <c r="U173" s="137"/>
      <c r="AR173" s="130" t="s">
        <v>79</v>
      </c>
      <c r="AT173" s="138" t="s">
        <v>68</v>
      </c>
      <c r="AU173" s="138" t="s">
        <v>69</v>
      </c>
      <c r="AY173" s="130" t="s">
        <v>141</v>
      </c>
      <c r="BK173" s="139">
        <f>BK174+BK176+BK187+BK192+BK194+BK198+BK209+BK224+BK241</f>
        <v>0</v>
      </c>
    </row>
    <row r="174" spans="1:65" s="12" customFormat="1" ht="22.9" customHeight="1">
      <c r="B174" s="129"/>
      <c r="D174" s="130" t="s">
        <v>68</v>
      </c>
      <c r="E174" s="140" t="s">
        <v>223</v>
      </c>
      <c r="F174" s="140" t="s">
        <v>224</v>
      </c>
      <c r="I174" s="132"/>
      <c r="J174" s="141">
        <f>BK174</f>
        <v>0</v>
      </c>
      <c r="L174" s="129"/>
      <c r="M174" s="134"/>
      <c r="N174" s="135"/>
      <c r="O174" s="135"/>
      <c r="P174" s="136">
        <f>P175</f>
        <v>0</v>
      </c>
      <c r="Q174" s="135"/>
      <c r="R174" s="136">
        <f>R175</f>
        <v>0</v>
      </c>
      <c r="S174" s="135"/>
      <c r="T174" s="136">
        <f>T175</f>
        <v>0</v>
      </c>
      <c r="U174" s="137"/>
      <c r="AR174" s="130" t="s">
        <v>79</v>
      </c>
      <c r="AT174" s="138" t="s">
        <v>68</v>
      </c>
      <c r="AU174" s="138" t="s">
        <v>77</v>
      </c>
      <c r="AY174" s="130" t="s">
        <v>141</v>
      </c>
      <c r="BK174" s="139">
        <f>BK175</f>
        <v>0</v>
      </c>
    </row>
    <row r="175" spans="1:65" s="2" customFormat="1" ht="16.5" customHeight="1">
      <c r="A175" s="32"/>
      <c r="B175" s="142"/>
      <c r="C175" s="143" t="s">
        <v>249</v>
      </c>
      <c r="D175" s="143" t="s">
        <v>144</v>
      </c>
      <c r="E175" s="144" t="s">
        <v>225</v>
      </c>
      <c r="F175" s="145" t="s">
        <v>226</v>
      </c>
      <c r="G175" s="146" t="s">
        <v>181</v>
      </c>
      <c r="H175" s="147">
        <v>1</v>
      </c>
      <c r="I175" s="148"/>
      <c r="J175" s="149">
        <f>ROUND(I175*H175,2)</f>
        <v>0</v>
      </c>
      <c r="K175" s="145" t="s">
        <v>1</v>
      </c>
      <c r="L175" s="33"/>
      <c r="M175" s="150" t="s">
        <v>1</v>
      </c>
      <c r="N175" s="151" t="s">
        <v>34</v>
      </c>
      <c r="O175" s="58"/>
      <c r="P175" s="152">
        <f>O175*H175</f>
        <v>0</v>
      </c>
      <c r="Q175" s="152">
        <v>0</v>
      </c>
      <c r="R175" s="152">
        <f>Q175*H175</f>
        <v>0</v>
      </c>
      <c r="S175" s="152">
        <v>0</v>
      </c>
      <c r="T175" s="152">
        <f>S175*H175</f>
        <v>0</v>
      </c>
      <c r="U175" s="153" t="s">
        <v>1</v>
      </c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54" t="s">
        <v>227</v>
      </c>
      <c r="AT175" s="154" t="s">
        <v>144</v>
      </c>
      <c r="AU175" s="154" t="s">
        <v>79</v>
      </c>
      <c r="AY175" s="17" t="s">
        <v>141</v>
      </c>
      <c r="BE175" s="155">
        <f>IF(N175="základní",J175,0)</f>
        <v>0</v>
      </c>
      <c r="BF175" s="155">
        <f>IF(N175="snížená",J175,0)</f>
        <v>0</v>
      </c>
      <c r="BG175" s="155">
        <f>IF(N175="zákl. přenesená",J175,0)</f>
        <v>0</v>
      </c>
      <c r="BH175" s="155">
        <f>IF(N175="sníž. přenesená",J175,0)</f>
        <v>0</v>
      </c>
      <c r="BI175" s="155">
        <f>IF(N175="nulová",J175,0)</f>
        <v>0</v>
      </c>
      <c r="BJ175" s="17" t="s">
        <v>77</v>
      </c>
      <c r="BK175" s="155">
        <f>ROUND(I175*H175,2)</f>
        <v>0</v>
      </c>
      <c r="BL175" s="17" t="s">
        <v>227</v>
      </c>
      <c r="BM175" s="154" t="s">
        <v>889</v>
      </c>
    </row>
    <row r="176" spans="1:65" s="12" customFormat="1" ht="22.9" customHeight="1">
      <c r="B176" s="129"/>
      <c r="D176" s="130" t="s">
        <v>68</v>
      </c>
      <c r="E176" s="140" t="s">
        <v>229</v>
      </c>
      <c r="F176" s="140" t="s">
        <v>230</v>
      </c>
      <c r="I176" s="132"/>
      <c r="J176" s="141">
        <f>BK176</f>
        <v>0</v>
      </c>
      <c r="L176" s="129"/>
      <c r="M176" s="134"/>
      <c r="N176" s="135"/>
      <c r="O176" s="135"/>
      <c r="P176" s="136">
        <f>SUM(P177:P186)</f>
        <v>0</v>
      </c>
      <c r="Q176" s="135"/>
      <c r="R176" s="136">
        <f>SUM(R177:R186)</f>
        <v>0.25982</v>
      </c>
      <c r="S176" s="135"/>
      <c r="T176" s="136">
        <f>SUM(T177:T186)</f>
        <v>0</v>
      </c>
      <c r="U176" s="137"/>
      <c r="AR176" s="130" t="s">
        <v>79</v>
      </c>
      <c r="AT176" s="138" t="s">
        <v>68</v>
      </c>
      <c r="AU176" s="138" t="s">
        <v>77</v>
      </c>
      <c r="AY176" s="130" t="s">
        <v>141</v>
      </c>
      <c r="BK176" s="139">
        <f>SUM(BK177:BK186)</f>
        <v>0</v>
      </c>
    </row>
    <row r="177" spans="1:65" s="2" customFormat="1" ht="33" customHeight="1">
      <c r="A177" s="32"/>
      <c r="B177" s="142"/>
      <c r="C177" s="143" t="s">
        <v>7</v>
      </c>
      <c r="D177" s="143" t="s">
        <v>144</v>
      </c>
      <c r="E177" s="144" t="s">
        <v>231</v>
      </c>
      <c r="F177" s="145" t="s">
        <v>232</v>
      </c>
      <c r="G177" s="146" t="s">
        <v>233</v>
      </c>
      <c r="H177" s="147">
        <v>4</v>
      </c>
      <c r="I177" s="148"/>
      <c r="J177" s="149">
        <f t="shared" ref="J177:J186" si="0">ROUND(I177*H177,2)</f>
        <v>0</v>
      </c>
      <c r="K177" s="145" t="s">
        <v>148</v>
      </c>
      <c r="L177" s="33"/>
      <c r="M177" s="150" t="s">
        <v>1</v>
      </c>
      <c r="N177" s="151" t="s">
        <v>34</v>
      </c>
      <c r="O177" s="58"/>
      <c r="P177" s="152">
        <f t="shared" ref="P177:P186" si="1">O177*H177</f>
        <v>0</v>
      </c>
      <c r="Q177" s="152">
        <v>1.6969999999999999E-2</v>
      </c>
      <c r="R177" s="152">
        <f t="shared" ref="R177:R186" si="2">Q177*H177</f>
        <v>6.7879999999999996E-2</v>
      </c>
      <c r="S177" s="152">
        <v>0</v>
      </c>
      <c r="T177" s="152">
        <f t="shared" ref="T177:T186" si="3">S177*H177</f>
        <v>0</v>
      </c>
      <c r="U177" s="153" t="s">
        <v>1</v>
      </c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R177" s="154" t="s">
        <v>227</v>
      </c>
      <c r="AT177" s="154" t="s">
        <v>144</v>
      </c>
      <c r="AU177" s="154" t="s">
        <v>79</v>
      </c>
      <c r="AY177" s="17" t="s">
        <v>141</v>
      </c>
      <c r="BE177" s="155">
        <f t="shared" ref="BE177:BE186" si="4">IF(N177="základní",J177,0)</f>
        <v>0</v>
      </c>
      <c r="BF177" s="155">
        <f t="shared" ref="BF177:BF186" si="5">IF(N177="snížená",J177,0)</f>
        <v>0</v>
      </c>
      <c r="BG177" s="155">
        <f t="shared" ref="BG177:BG186" si="6">IF(N177="zákl. přenesená",J177,0)</f>
        <v>0</v>
      </c>
      <c r="BH177" s="155">
        <f t="shared" ref="BH177:BH186" si="7">IF(N177="sníž. přenesená",J177,0)</f>
        <v>0</v>
      </c>
      <c r="BI177" s="155">
        <f t="shared" ref="BI177:BI186" si="8">IF(N177="nulová",J177,0)</f>
        <v>0</v>
      </c>
      <c r="BJ177" s="17" t="s">
        <v>77</v>
      </c>
      <c r="BK177" s="155">
        <f t="shared" ref="BK177:BK186" si="9">ROUND(I177*H177,2)</f>
        <v>0</v>
      </c>
      <c r="BL177" s="17" t="s">
        <v>227</v>
      </c>
      <c r="BM177" s="154" t="s">
        <v>890</v>
      </c>
    </row>
    <row r="178" spans="1:65" s="2" customFormat="1" ht="24.2" customHeight="1">
      <c r="A178" s="32"/>
      <c r="B178" s="142"/>
      <c r="C178" s="172" t="s">
        <v>256</v>
      </c>
      <c r="D178" s="172" t="s">
        <v>172</v>
      </c>
      <c r="E178" s="173" t="s">
        <v>236</v>
      </c>
      <c r="F178" s="174" t="s">
        <v>237</v>
      </c>
      <c r="G178" s="175" t="s">
        <v>238</v>
      </c>
      <c r="H178" s="176">
        <v>4</v>
      </c>
      <c r="I178" s="177"/>
      <c r="J178" s="178">
        <f t="shared" si="0"/>
        <v>0</v>
      </c>
      <c r="K178" s="174" t="s">
        <v>148</v>
      </c>
      <c r="L178" s="179"/>
      <c r="M178" s="180" t="s">
        <v>1</v>
      </c>
      <c r="N178" s="181" t="s">
        <v>34</v>
      </c>
      <c r="O178" s="58"/>
      <c r="P178" s="152">
        <f t="shared" si="1"/>
        <v>0</v>
      </c>
      <c r="Q178" s="152">
        <v>1.4999999999999999E-2</v>
      </c>
      <c r="R178" s="152">
        <f t="shared" si="2"/>
        <v>0.06</v>
      </c>
      <c r="S178" s="152">
        <v>0</v>
      </c>
      <c r="T178" s="152">
        <f t="shared" si="3"/>
        <v>0</v>
      </c>
      <c r="U178" s="153" t="s">
        <v>1</v>
      </c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54" t="s">
        <v>239</v>
      </c>
      <c r="AT178" s="154" t="s">
        <v>172</v>
      </c>
      <c r="AU178" s="154" t="s">
        <v>79</v>
      </c>
      <c r="AY178" s="17" t="s">
        <v>141</v>
      </c>
      <c r="BE178" s="155">
        <f t="shared" si="4"/>
        <v>0</v>
      </c>
      <c r="BF178" s="155">
        <f t="shared" si="5"/>
        <v>0</v>
      </c>
      <c r="BG178" s="155">
        <f t="shared" si="6"/>
        <v>0</v>
      </c>
      <c r="BH178" s="155">
        <f t="shared" si="7"/>
        <v>0</v>
      </c>
      <c r="BI178" s="155">
        <f t="shared" si="8"/>
        <v>0</v>
      </c>
      <c r="BJ178" s="17" t="s">
        <v>77</v>
      </c>
      <c r="BK178" s="155">
        <f t="shared" si="9"/>
        <v>0</v>
      </c>
      <c r="BL178" s="17" t="s">
        <v>227</v>
      </c>
      <c r="BM178" s="154" t="s">
        <v>891</v>
      </c>
    </row>
    <row r="179" spans="1:65" s="2" customFormat="1" ht="33" customHeight="1">
      <c r="A179" s="32"/>
      <c r="B179" s="142"/>
      <c r="C179" s="143" t="s">
        <v>260</v>
      </c>
      <c r="D179" s="143" t="s">
        <v>144</v>
      </c>
      <c r="E179" s="144" t="s">
        <v>253</v>
      </c>
      <c r="F179" s="145" t="s">
        <v>254</v>
      </c>
      <c r="G179" s="146" t="s">
        <v>233</v>
      </c>
      <c r="H179" s="147">
        <v>4</v>
      </c>
      <c r="I179" s="148"/>
      <c r="J179" s="149">
        <f t="shared" si="0"/>
        <v>0</v>
      </c>
      <c r="K179" s="145" t="s">
        <v>148</v>
      </c>
      <c r="L179" s="33"/>
      <c r="M179" s="150" t="s">
        <v>1</v>
      </c>
      <c r="N179" s="151" t="s">
        <v>34</v>
      </c>
      <c r="O179" s="58"/>
      <c r="P179" s="152">
        <f t="shared" si="1"/>
        <v>0</v>
      </c>
      <c r="Q179" s="152">
        <v>1.6469999999999999E-2</v>
      </c>
      <c r="R179" s="152">
        <f t="shared" si="2"/>
        <v>6.5879999999999994E-2</v>
      </c>
      <c r="S179" s="152">
        <v>0</v>
      </c>
      <c r="T179" s="152">
        <f t="shared" si="3"/>
        <v>0</v>
      </c>
      <c r="U179" s="153" t="s">
        <v>1</v>
      </c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154" t="s">
        <v>227</v>
      </c>
      <c r="AT179" s="154" t="s">
        <v>144</v>
      </c>
      <c r="AU179" s="154" t="s">
        <v>79</v>
      </c>
      <c r="AY179" s="17" t="s">
        <v>141</v>
      </c>
      <c r="BE179" s="155">
        <f t="shared" si="4"/>
        <v>0</v>
      </c>
      <c r="BF179" s="155">
        <f t="shared" si="5"/>
        <v>0</v>
      </c>
      <c r="BG179" s="155">
        <f t="shared" si="6"/>
        <v>0</v>
      </c>
      <c r="BH179" s="155">
        <f t="shared" si="7"/>
        <v>0</v>
      </c>
      <c r="BI179" s="155">
        <f t="shared" si="8"/>
        <v>0</v>
      </c>
      <c r="BJ179" s="17" t="s">
        <v>77</v>
      </c>
      <c r="BK179" s="155">
        <f t="shared" si="9"/>
        <v>0</v>
      </c>
      <c r="BL179" s="17" t="s">
        <v>227</v>
      </c>
      <c r="BM179" s="154" t="s">
        <v>892</v>
      </c>
    </row>
    <row r="180" spans="1:65" s="2" customFormat="1" ht="16.5" customHeight="1">
      <c r="A180" s="32"/>
      <c r="B180" s="142"/>
      <c r="C180" s="172" t="s">
        <v>264</v>
      </c>
      <c r="D180" s="172" t="s">
        <v>172</v>
      </c>
      <c r="E180" s="173" t="s">
        <v>257</v>
      </c>
      <c r="F180" s="174" t="s">
        <v>258</v>
      </c>
      <c r="G180" s="175" t="s">
        <v>238</v>
      </c>
      <c r="H180" s="176">
        <v>4</v>
      </c>
      <c r="I180" s="177"/>
      <c r="J180" s="178">
        <f t="shared" si="0"/>
        <v>0</v>
      </c>
      <c r="K180" s="174" t="s">
        <v>148</v>
      </c>
      <c r="L180" s="179"/>
      <c r="M180" s="180" t="s">
        <v>1</v>
      </c>
      <c r="N180" s="181" t="s">
        <v>34</v>
      </c>
      <c r="O180" s="58"/>
      <c r="P180" s="152">
        <f t="shared" si="1"/>
        <v>0</v>
      </c>
      <c r="Q180" s="152">
        <v>1.35E-2</v>
      </c>
      <c r="R180" s="152">
        <f t="shared" si="2"/>
        <v>5.3999999999999999E-2</v>
      </c>
      <c r="S180" s="152">
        <v>0</v>
      </c>
      <c r="T180" s="152">
        <f t="shared" si="3"/>
        <v>0</v>
      </c>
      <c r="U180" s="153" t="s">
        <v>1</v>
      </c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54" t="s">
        <v>239</v>
      </c>
      <c r="AT180" s="154" t="s">
        <v>172</v>
      </c>
      <c r="AU180" s="154" t="s">
        <v>79</v>
      </c>
      <c r="AY180" s="17" t="s">
        <v>141</v>
      </c>
      <c r="BE180" s="155">
        <f t="shared" si="4"/>
        <v>0</v>
      </c>
      <c r="BF180" s="155">
        <f t="shared" si="5"/>
        <v>0</v>
      </c>
      <c r="BG180" s="155">
        <f t="shared" si="6"/>
        <v>0</v>
      </c>
      <c r="BH180" s="155">
        <f t="shared" si="7"/>
        <v>0</v>
      </c>
      <c r="BI180" s="155">
        <f t="shared" si="8"/>
        <v>0</v>
      </c>
      <c r="BJ180" s="17" t="s">
        <v>77</v>
      </c>
      <c r="BK180" s="155">
        <f t="shared" si="9"/>
        <v>0</v>
      </c>
      <c r="BL180" s="17" t="s">
        <v>227</v>
      </c>
      <c r="BM180" s="154" t="s">
        <v>893</v>
      </c>
    </row>
    <row r="181" spans="1:65" s="2" customFormat="1" ht="24.2" customHeight="1">
      <c r="A181" s="32"/>
      <c r="B181" s="142"/>
      <c r="C181" s="143" t="s">
        <v>268</v>
      </c>
      <c r="D181" s="143" t="s">
        <v>144</v>
      </c>
      <c r="E181" s="144" t="s">
        <v>269</v>
      </c>
      <c r="F181" s="145" t="s">
        <v>270</v>
      </c>
      <c r="G181" s="146" t="s">
        <v>238</v>
      </c>
      <c r="H181" s="147">
        <v>4</v>
      </c>
      <c r="I181" s="148"/>
      <c r="J181" s="149">
        <f t="shared" si="0"/>
        <v>0</v>
      </c>
      <c r="K181" s="145" t="s">
        <v>148</v>
      </c>
      <c r="L181" s="33"/>
      <c r="M181" s="150" t="s">
        <v>1</v>
      </c>
      <c r="N181" s="151" t="s">
        <v>34</v>
      </c>
      <c r="O181" s="58"/>
      <c r="P181" s="152">
        <f t="shared" si="1"/>
        <v>0</v>
      </c>
      <c r="Q181" s="152">
        <v>4.0000000000000003E-5</v>
      </c>
      <c r="R181" s="152">
        <f t="shared" si="2"/>
        <v>1.6000000000000001E-4</v>
      </c>
      <c r="S181" s="152">
        <v>0</v>
      </c>
      <c r="T181" s="152">
        <f t="shared" si="3"/>
        <v>0</v>
      </c>
      <c r="U181" s="153" t="s">
        <v>1</v>
      </c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154" t="s">
        <v>227</v>
      </c>
      <c r="AT181" s="154" t="s">
        <v>144</v>
      </c>
      <c r="AU181" s="154" t="s">
        <v>79</v>
      </c>
      <c r="AY181" s="17" t="s">
        <v>141</v>
      </c>
      <c r="BE181" s="155">
        <f t="shared" si="4"/>
        <v>0</v>
      </c>
      <c r="BF181" s="155">
        <f t="shared" si="5"/>
        <v>0</v>
      </c>
      <c r="BG181" s="155">
        <f t="shared" si="6"/>
        <v>0</v>
      </c>
      <c r="BH181" s="155">
        <f t="shared" si="7"/>
        <v>0</v>
      </c>
      <c r="BI181" s="155">
        <f t="shared" si="8"/>
        <v>0</v>
      </c>
      <c r="BJ181" s="17" t="s">
        <v>77</v>
      </c>
      <c r="BK181" s="155">
        <f t="shared" si="9"/>
        <v>0</v>
      </c>
      <c r="BL181" s="17" t="s">
        <v>227</v>
      </c>
      <c r="BM181" s="154" t="s">
        <v>894</v>
      </c>
    </row>
    <row r="182" spans="1:65" s="2" customFormat="1" ht="16.5" customHeight="1">
      <c r="A182" s="32"/>
      <c r="B182" s="142"/>
      <c r="C182" s="172" t="s">
        <v>272</v>
      </c>
      <c r="D182" s="172" t="s">
        <v>172</v>
      </c>
      <c r="E182" s="173" t="s">
        <v>273</v>
      </c>
      <c r="F182" s="174" t="s">
        <v>274</v>
      </c>
      <c r="G182" s="175" t="s">
        <v>238</v>
      </c>
      <c r="H182" s="176">
        <v>4</v>
      </c>
      <c r="I182" s="177"/>
      <c r="J182" s="178">
        <f t="shared" si="0"/>
        <v>0</v>
      </c>
      <c r="K182" s="174" t="s">
        <v>148</v>
      </c>
      <c r="L182" s="179"/>
      <c r="M182" s="180" t="s">
        <v>1</v>
      </c>
      <c r="N182" s="181" t="s">
        <v>34</v>
      </c>
      <c r="O182" s="58"/>
      <c r="P182" s="152">
        <f t="shared" si="1"/>
        <v>0</v>
      </c>
      <c r="Q182" s="152">
        <v>2.5000000000000001E-3</v>
      </c>
      <c r="R182" s="152">
        <f t="shared" si="2"/>
        <v>0.01</v>
      </c>
      <c r="S182" s="152">
        <v>0</v>
      </c>
      <c r="T182" s="152">
        <f t="shared" si="3"/>
        <v>0</v>
      </c>
      <c r="U182" s="153" t="s">
        <v>1</v>
      </c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R182" s="154" t="s">
        <v>239</v>
      </c>
      <c r="AT182" s="154" t="s">
        <v>172</v>
      </c>
      <c r="AU182" s="154" t="s">
        <v>79</v>
      </c>
      <c r="AY182" s="17" t="s">
        <v>141</v>
      </c>
      <c r="BE182" s="155">
        <f t="shared" si="4"/>
        <v>0</v>
      </c>
      <c r="BF182" s="155">
        <f t="shared" si="5"/>
        <v>0</v>
      </c>
      <c r="BG182" s="155">
        <f t="shared" si="6"/>
        <v>0</v>
      </c>
      <c r="BH182" s="155">
        <f t="shared" si="7"/>
        <v>0</v>
      </c>
      <c r="BI182" s="155">
        <f t="shared" si="8"/>
        <v>0</v>
      </c>
      <c r="BJ182" s="17" t="s">
        <v>77</v>
      </c>
      <c r="BK182" s="155">
        <f t="shared" si="9"/>
        <v>0</v>
      </c>
      <c r="BL182" s="17" t="s">
        <v>227</v>
      </c>
      <c r="BM182" s="154" t="s">
        <v>895</v>
      </c>
    </row>
    <row r="183" spans="1:65" s="2" customFormat="1" ht="24.2" customHeight="1">
      <c r="A183" s="32"/>
      <c r="B183" s="142"/>
      <c r="C183" s="143" t="s">
        <v>276</v>
      </c>
      <c r="D183" s="143" t="s">
        <v>144</v>
      </c>
      <c r="E183" s="144" t="s">
        <v>896</v>
      </c>
      <c r="F183" s="145" t="s">
        <v>897</v>
      </c>
      <c r="G183" s="146" t="s">
        <v>238</v>
      </c>
      <c r="H183" s="147">
        <v>1</v>
      </c>
      <c r="I183" s="148"/>
      <c r="J183" s="149">
        <f t="shared" si="0"/>
        <v>0</v>
      </c>
      <c r="K183" s="145" t="s">
        <v>148</v>
      </c>
      <c r="L183" s="33"/>
      <c r="M183" s="150" t="s">
        <v>1</v>
      </c>
      <c r="N183" s="151" t="s">
        <v>34</v>
      </c>
      <c r="O183" s="58"/>
      <c r="P183" s="152">
        <f t="shared" si="1"/>
        <v>0</v>
      </c>
      <c r="Q183" s="152">
        <v>4.0000000000000003E-5</v>
      </c>
      <c r="R183" s="152">
        <f t="shared" si="2"/>
        <v>4.0000000000000003E-5</v>
      </c>
      <c r="S183" s="152">
        <v>0</v>
      </c>
      <c r="T183" s="152">
        <f t="shared" si="3"/>
        <v>0</v>
      </c>
      <c r="U183" s="153" t="s">
        <v>1</v>
      </c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54" t="s">
        <v>227</v>
      </c>
      <c r="AT183" s="154" t="s">
        <v>144</v>
      </c>
      <c r="AU183" s="154" t="s">
        <v>79</v>
      </c>
      <c r="AY183" s="17" t="s">
        <v>141</v>
      </c>
      <c r="BE183" s="155">
        <f t="shared" si="4"/>
        <v>0</v>
      </c>
      <c r="BF183" s="155">
        <f t="shared" si="5"/>
        <v>0</v>
      </c>
      <c r="BG183" s="155">
        <f t="shared" si="6"/>
        <v>0</v>
      </c>
      <c r="BH183" s="155">
        <f t="shared" si="7"/>
        <v>0</v>
      </c>
      <c r="BI183" s="155">
        <f t="shared" si="8"/>
        <v>0</v>
      </c>
      <c r="BJ183" s="17" t="s">
        <v>77</v>
      </c>
      <c r="BK183" s="155">
        <f t="shared" si="9"/>
        <v>0</v>
      </c>
      <c r="BL183" s="17" t="s">
        <v>227</v>
      </c>
      <c r="BM183" s="154" t="s">
        <v>898</v>
      </c>
    </row>
    <row r="184" spans="1:65" s="2" customFormat="1" ht="21.75" customHeight="1">
      <c r="A184" s="32"/>
      <c r="B184" s="142"/>
      <c r="C184" s="172" t="s">
        <v>280</v>
      </c>
      <c r="D184" s="172" t="s">
        <v>172</v>
      </c>
      <c r="E184" s="173" t="s">
        <v>899</v>
      </c>
      <c r="F184" s="174" t="s">
        <v>900</v>
      </c>
      <c r="G184" s="175" t="s">
        <v>238</v>
      </c>
      <c r="H184" s="176">
        <v>1</v>
      </c>
      <c r="I184" s="177"/>
      <c r="J184" s="178">
        <f t="shared" si="0"/>
        <v>0</v>
      </c>
      <c r="K184" s="174" t="s">
        <v>148</v>
      </c>
      <c r="L184" s="179"/>
      <c r="M184" s="180" t="s">
        <v>1</v>
      </c>
      <c r="N184" s="181" t="s">
        <v>34</v>
      </c>
      <c r="O184" s="58"/>
      <c r="P184" s="152">
        <f t="shared" si="1"/>
        <v>0</v>
      </c>
      <c r="Q184" s="152">
        <v>1.8E-3</v>
      </c>
      <c r="R184" s="152">
        <f t="shared" si="2"/>
        <v>1.8E-3</v>
      </c>
      <c r="S184" s="152">
        <v>0</v>
      </c>
      <c r="T184" s="152">
        <f t="shared" si="3"/>
        <v>0</v>
      </c>
      <c r="U184" s="153" t="s">
        <v>1</v>
      </c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154" t="s">
        <v>239</v>
      </c>
      <c r="AT184" s="154" t="s">
        <v>172</v>
      </c>
      <c r="AU184" s="154" t="s">
        <v>79</v>
      </c>
      <c r="AY184" s="17" t="s">
        <v>141</v>
      </c>
      <c r="BE184" s="155">
        <f t="shared" si="4"/>
        <v>0</v>
      </c>
      <c r="BF184" s="155">
        <f t="shared" si="5"/>
        <v>0</v>
      </c>
      <c r="BG184" s="155">
        <f t="shared" si="6"/>
        <v>0</v>
      </c>
      <c r="BH184" s="155">
        <f t="shared" si="7"/>
        <v>0</v>
      </c>
      <c r="BI184" s="155">
        <f t="shared" si="8"/>
        <v>0</v>
      </c>
      <c r="BJ184" s="17" t="s">
        <v>77</v>
      </c>
      <c r="BK184" s="155">
        <f t="shared" si="9"/>
        <v>0</v>
      </c>
      <c r="BL184" s="17" t="s">
        <v>227</v>
      </c>
      <c r="BM184" s="154" t="s">
        <v>901</v>
      </c>
    </row>
    <row r="185" spans="1:65" s="2" customFormat="1" ht="24.2" customHeight="1">
      <c r="A185" s="32"/>
      <c r="B185" s="142"/>
      <c r="C185" s="143" t="s">
        <v>286</v>
      </c>
      <c r="D185" s="143" t="s">
        <v>144</v>
      </c>
      <c r="E185" s="144" t="s">
        <v>277</v>
      </c>
      <c r="F185" s="145" t="s">
        <v>278</v>
      </c>
      <c r="G185" s="146" t="s">
        <v>181</v>
      </c>
      <c r="H185" s="147">
        <v>1</v>
      </c>
      <c r="I185" s="148"/>
      <c r="J185" s="149">
        <f t="shared" si="0"/>
        <v>0</v>
      </c>
      <c r="K185" s="145" t="s">
        <v>1</v>
      </c>
      <c r="L185" s="33"/>
      <c r="M185" s="150" t="s">
        <v>1</v>
      </c>
      <c r="N185" s="151" t="s">
        <v>34</v>
      </c>
      <c r="O185" s="58"/>
      <c r="P185" s="152">
        <f t="shared" si="1"/>
        <v>0</v>
      </c>
      <c r="Q185" s="152">
        <v>6.0000000000000002E-5</v>
      </c>
      <c r="R185" s="152">
        <f t="shared" si="2"/>
        <v>6.0000000000000002E-5</v>
      </c>
      <c r="S185" s="152">
        <v>0</v>
      </c>
      <c r="T185" s="152">
        <f t="shared" si="3"/>
        <v>0</v>
      </c>
      <c r="U185" s="153" t="s">
        <v>1</v>
      </c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54" t="s">
        <v>227</v>
      </c>
      <c r="AT185" s="154" t="s">
        <v>144</v>
      </c>
      <c r="AU185" s="154" t="s">
        <v>79</v>
      </c>
      <c r="AY185" s="17" t="s">
        <v>141</v>
      </c>
      <c r="BE185" s="155">
        <f t="shared" si="4"/>
        <v>0</v>
      </c>
      <c r="BF185" s="155">
        <f t="shared" si="5"/>
        <v>0</v>
      </c>
      <c r="BG185" s="155">
        <f t="shared" si="6"/>
        <v>0</v>
      </c>
      <c r="BH185" s="155">
        <f t="shared" si="7"/>
        <v>0</v>
      </c>
      <c r="BI185" s="155">
        <f t="shared" si="8"/>
        <v>0</v>
      </c>
      <c r="BJ185" s="17" t="s">
        <v>77</v>
      </c>
      <c r="BK185" s="155">
        <f t="shared" si="9"/>
        <v>0</v>
      </c>
      <c r="BL185" s="17" t="s">
        <v>227</v>
      </c>
      <c r="BM185" s="154" t="s">
        <v>902</v>
      </c>
    </row>
    <row r="186" spans="1:65" s="2" customFormat="1" ht="24.2" customHeight="1">
      <c r="A186" s="32"/>
      <c r="B186" s="142"/>
      <c r="C186" s="143" t="s">
        <v>290</v>
      </c>
      <c r="D186" s="143" t="s">
        <v>144</v>
      </c>
      <c r="E186" s="144" t="s">
        <v>281</v>
      </c>
      <c r="F186" s="145" t="s">
        <v>282</v>
      </c>
      <c r="G186" s="146" t="s">
        <v>199</v>
      </c>
      <c r="H186" s="147">
        <v>0.26</v>
      </c>
      <c r="I186" s="148"/>
      <c r="J186" s="149">
        <f t="shared" si="0"/>
        <v>0</v>
      </c>
      <c r="K186" s="145" t="s">
        <v>148</v>
      </c>
      <c r="L186" s="33"/>
      <c r="M186" s="150" t="s">
        <v>1</v>
      </c>
      <c r="N186" s="151" t="s">
        <v>34</v>
      </c>
      <c r="O186" s="58"/>
      <c r="P186" s="152">
        <f t="shared" si="1"/>
        <v>0</v>
      </c>
      <c r="Q186" s="152">
        <v>0</v>
      </c>
      <c r="R186" s="152">
        <f t="shared" si="2"/>
        <v>0</v>
      </c>
      <c r="S186" s="152">
        <v>0</v>
      </c>
      <c r="T186" s="152">
        <f t="shared" si="3"/>
        <v>0</v>
      </c>
      <c r="U186" s="153" t="s">
        <v>1</v>
      </c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154" t="s">
        <v>227</v>
      </c>
      <c r="AT186" s="154" t="s">
        <v>144</v>
      </c>
      <c r="AU186" s="154" t="s">
        <v>79</v>
      </c>
      <c r="AY186" s="17" t="s">
        <v>141</v>
      </c>
      <c r="BE186" s="155">
        <f t="shared" si="4"/>
        <v>0</v>
      </c>
      <c r="BF186" s="155">
        <f t="shared" si="5"/>
        <v>0</v>
      </c>
      <c r="BG186" s="155">
        <f t="shared" si="6"/>
        <v>0</v>
      </c>
      <c r="BH186" s="155">
        <f t="shared" si="7"/>
        <v>0</v>
      </c>
      <c r="BI186" s="155">
        <f t="shared" si="8"/>
        <v>0</v>
      </c>
      <c r="BJ186" s="17" t="s">
        <v>77</v>
      </c>
      <c r="BK186" s="155">
        <f t="shared" si="9"/>
        <v>0</v>
      </c>
      <c r="BL186" s="17" t="s">
        <v>227</v>
      </c>
      <c r="BM186" s="154" t="s">
        <v>903</v>
      </c>
    </row>
    <row r="187" spans="1:65" s="12" customFormat="1" ht="22.9" customHeight="1">
      <c r="B187" s="129"/>
      <c r="D187" s="130" t="s">
        <v>68</v>
      </c>
      <c r="E187" s="140" t="s">
        <v>284</v>
      </c>
      <c r="F187" s="140" t="s">
        <v>285</v>
      </c>
      <c r="I187" s="132"/>
      <c r="J187" s="141">
        <f>BK187</f>
        <v>0</v>
      </c>
      <c r="L187" s="129"/>
      <c r="M187" s="134"/>
      <c r="N187" s="135"/>
      <c r="O187" s="135"/>
      <c r="P187" s="136">
        <f>SUM(P188:P191)</f>
        <v>0</v>
      </c>
      <c r="Q187" s="135"/>
      <c r="R187" s="136">
        <f>SUM(R188:R191)</f>
        <v>3.9400000000000004E-2</v>
      </c>
      <c r="S187" s="135"/>
      <c r="T187" s="136">
        <f>SUM(T188:T191)</f>
        <v>0</v>
      </c>
      <c r="U187" s="137"/>
      <c r="AR187" s="130" t="s">
        <v>79</v>
      </c>
      <c r="AT187" s="138" t="s">
        <v>68</v>
      </c>
      <c r="AU187" s="138" t="s">
        <v>77</v>
      </c>
      <c r="AY187" s="130" t="s">
        <v>141</v>
      </c>
      <c r="BK187" s="139">
        <f>SUM(BK188:BK191)</f>
        <v>0</v>
      </c>
    </row>
    <row r="188" spans="1:65" s="2" customFormat="1" ht="33" customHeight="1">
      <c r="A188" s="32"/>
      <c r="B188" s="142"/>
      <c r="C188" s="143" t="s">
        <v>294</v>
      </c>
      <c r="D188" s="143" t="s">
        <v>144</v>
      </c>
      <c r="E188" s="144" t="s">
        <v>287</v>
      </c>
      <c r="F188" s="145" t="s">
        <v>288</v>
      </c>
      <c r="G188" s="146" t="s">
        <v>233</v>
      </c>
      <c r="H188" s="147">
        <v>4</v>
      </c>
      <c r="I188" s="148"/>
      <c r="J188" s="149">
        <f>ROUND(I188*H188,2)</f>
        <v>0</v>
      </c>
      <c r="K188" s="145" t="s">
        <v>148</v>
      </c>
      <c r="L188" s="33"/>
      <c r="M188" s="150" t="s">
        <v>1</v>
      </c>
      <c r="N188" s="151" t="s">
        <v>34</v>
      </c>
      <c r="O188" s="58"/>
      <c r="P188" s="152">
        <f>O188*H188</f>
        <v>0</v>
      </c>
      <c r="Q188" s="152">
        <v>9.1999999999999998E-3</v>
      </c>
      <c r="R188" s="152">
        <f>Q188*H188</f>
        <v>3.6799999999999999E-2</v>
      </c>
      <c r="S188" s="152">
        <v>0</v>
      </c>
      <c r="T188" s="152">
        <f>S188*H188</f>
        <v>0</v>
      </c>
      <c r="U188" s="153" t="s">
        <v>1</v>
      </c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R188" s="154" t="s">
        <v>227</v>
      </c>
      <c r="AT188" s="154" t="s">
        <v>144</v>
      </c>
      <c r="AU188" s="154" t="s">
        <v>79</v>
      </c>
      <c r="AY188" s="17" t="s">
        <v>141</v>
      </c>
      <c r="BE188" s="155">
        <f>IF(N188="základní",J188,0)</f>
        <v>0</v>
      </c>
      <c r="BF188" s="155">
        <f>IF(N188="snížená",J188,0)</f>
        <v>0</v>
      </c>
      <c r="BG188" s="155">
        <f>IF(N188="zákl. přenesená",J188,0)</f>
        <v>0</v>
      </c>
      <c r="BH188" s="155">
        <f>IF(N188="sníž. přenesená",J188,0)</f>
        <v>0</v>
      </c>
      <c r="BI188" s="155">
        <f>IF(N188="nulová",J188,0)</f>
        <v>0</v>
      </c>
      <c r="BJ188" s="17" t="s">
        <v>77</v>
      </c>
      <c r="BK188" s="155">
        <f>ROUND(I188*H188,2)</f>
        <v>0</v>
      </c>
      <c r="BL188" s="17" t="s">
        <v>227</v>
      </c>
      <c r="BM188" s="154" t="s">
        <v>904</v>
      </c>
    </row>
    <row r="189" spans="1:65" s="2" customFormat="1" ht="16.5" customHeight="1">
      <c r="A189" s="32"/>
      <c r="B189" s="142"/>
      <c r="C189" s="143" t="s">
        <v>239</v>
      </c>
      <c r="D189" s="143" t="s">
        <v>144</v>
      </c>
      <c r="E189" s="144" t="s">
        <v>291</v>
      </c>
      <c r="F189" s="145" t="s">
        <v>292</v>
      </c>
      <c r="G189" s="146" t="s">
        <v>233</v>
      </c>
      <c r="H189" s="147">
        <v>4</v>
      </c>
      <c r="I189" s="148"/>
      <c r="J189" s="149">
        <f>ROUND(I189*H189,2)</f>
        <v>0</v>
      </c>
      <c r="K189" s="145" t="s">
        <v>148</v>
      </c>
      <c r="L189" s="33"/>
      <c r="M189" s="150" t="s">
        <v>1</v>
      </c>
      <c r="N189" s="151" t="s">
        <v>34</v>
      </c>
      <c r="O189" s="58"/>
      <c r="P189" s="152">
        <f>O189*H189</f>
        <v>0</v>
      </c>
      <c r="Q189" s="152">
        <v>1.4999999999999999E-4</v>
      </c>
      <c r="R189" s="152">
        <f>Q189*H189</f>
        <v>5.9999999999999995E-4</v>
      </c>
      <c r="S189" s="152">
        <v>0</v>
      </c>
      <c r="T189" s="152">
        <f>S189*H189</f>
        <v>0</v>
      </c>
      <c r="U189" s="153" t="s">
        <v>1</v>
      </c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154" t="s">
        <v>227</v>
      </c>
      <c r="AT189" s="154" t="s">
        <v>144</v>
      </c>
      <c r="AU189" s="154" t="s">
        <v>79</v>
      </c>
      <c r="AY189" s="17" t="s">
        <v>141</v>
      </c>
      <c r="BE189" s="155">
        <f>IF(N189="základní",J189,0)</f>
        <v>0</v>
      </c>
      <c r="BF189" s="155">
        <f>IF(N189="snížená",J189,0)</f>
        <v>0</v>
      </c>
      <c r="BG189" s="155">
        <f>IF(N189="zákl. přenesená",J189,0)</f>
        <v>0</v>
      </c>
      <c r="BH189" s="155">
        <f>IF(N189="sníž. přenesená",J189,0)</f>
        <v>0</v>
      </c>
      <c r="BI189" s="155">
        <f>IF(N189="nulová",J189,0)</f>
        <v>0</v>
      </c>
      <c r="BJ189" s="17" t="s">
        <v>77</v>
      </c>
      <c r="BK189" s="155">
        <f>ROUND(I189*H189,2)</f>
        <v>0</v>
      </c>
      <c r="BL189" s="17" t="s">
        <v>227</v>
      </c>
      <c r="BM189" s="154" t="s">
        <v>905</v>
      </c>
    </row>
    <row r="190" spans="1:65" s="2" customFormat="1" ht="16.5" customHeight="1">
      <c r="A190" s="32"/>
      <c r="B190" s="142"/>
      <c r="C190" s="143" t="s">
        <v>303</v>
      </c>
      <c r="D190" s="143" t="s">
        <v>144</v>
      </c>
      <c r="E190" s="144" t="s">
        <v>295</v>
      </c>
      <c r="F190" s="145" t="s">
        <v>296</v>
      </c>
      <c r="G190" s="146" t="s">
        <v>233</v>
      </c>
      <c r="H190" s="147">
        <v>4</v>
      </c>
      <c r="I190" s="148"/>
      <c r="J190" s="149">
        <f>ROUND(I190*H190,2)</f>
        <v>0</v>
      </c>
      <c r="K190" s="145" t="s">
        <v>148</v>
      </c>
      <c r="L190" s="33"/>
      <c r="M190" s="150" t="s">
        <v>1</v>
      </c>
      <c r="N190" s="151" t="s">
        <v>34</v>
      </c>
      <c r="O190" s="58"/>
      <c r="P190" s="152">
        <f>O190*H190</f>
        <v>0</v>
      </c>
      <c r="Q190" s="152">
        <v>5.0000000000000001E-4</v>
      </c>
      <c r="R190" s="152">
        <f>Q190*H190</f>
        <v>2E-3</v>
      </c>
      <c r="S190" s="152">
        <v>0</v>
      </c>
      <c r="T190" s="152">
        <f>S190*H190</f>
        <v>0</v>
      </c>
      <c r="U190" s="153" t="s">
        <v>1</v>
      </c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154" t="s">
        <v>227</v>
      </c>
      <c r="AT190" s="154" t="s">
        <v>144</v>
      </c>
      <c r="AU190" s="154" t="s">
        <v>79</v>
      </c>
      <c r="AY190" s="17" t="s">
        <v>141</v>
      </c>
      <c r="BE190" s="155">
        <f>IF(N190="základní",J190,0)</f>
        <v>0</v>
      </c>
      <c r="BF190" s="155">
        <f>IF(N190="snížená",J190,0)</f>
        <v>0</v>
      </c>
      <c r="BG190" s="155">
        <f>IF(N190="zákl. přenesená",J190,0)</f>
        <v>0</v>
      </c>
      <c r="BH190" s="155">
        <f>IF(N190="sníž. přenesená",J190,0)</f>
        <v>0</v>
      </c>
      <c r="BI190" s="155">
        <f>IF(N190="nulová",J190,0)</f>
        <v>0</v>
      </c>
      <c r="BJ190" s="17" t="s">
        <v>77</v>
      </c>
      <c r="BK190" s="155">
        <f>ROUND(I190*H190,2)</f>
        <v>0</v>
      </c>
      <c r="BL190" s="17" t="s">
        <v>227</v>
      </c>
      <c r="BM190" s="154" t="s">
        <v>906</v>
      </c>
    </row>
    <row r="191" spans="1:65" s="2" customFormat="1" ht="24.2" customHeight="1">
      <c r="A191" s="32"/>
      <c r="B191" s="142"/>
      <c r="C191" s="143" t="s">
        <v>309</v>
      </c>
      <c r="D191" s="143" t="s">
        <v>144</v>
      </c>
      <c r="E191" s="144" t="s">
        <v>298</v>
      </c>
      <c r="F191" s="145" t="s">
        <v>299</v>
      </c>
      <c r="G191" s="146" t="s">
        <v>199</v>
      </c>
      <c r="H191" s="147">
        <v>3.9E-2</v>
      </c>
      <c r="I191" s="148"/>
      <c r="J191" s="149">
        <f>ROUND(I191*H191,2)</f>
        <v>0</v>
      </c>
      <c r="K191" s="145" t="s">
        <v>148</v>
      </c>
      <c r="L191" s="33"/>
      <c r="M191" s="150" t="s">
        <v>1</v>
      </c>
      <c r="N191" s="151" t="s">
        <v>34</v>
      </c>
      <c r="O191" s="58"/>
      <c r="P191" s="152">
        <f>O191*H191</f>
        <v>0</v>
      </c>
      <c r="Q191" s="152">
        <v>0</v>
      </c>
      <c r="R191" s="152">
        <f>Q191*H191</f>
        <v>0</v>
      </c>
      <c r="S191" s="152">
        <v>0</v>
      </c>
      <c r="T191" s="152">
        <f>S191*H191</f>
        <v>0</v>
      </c>
      <c r="U191" s="153" t="s">
        <v>1</v>
      </c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154" t="s">
        <v>227</v>
      </c>
      <c r="AT191" s="154" t="s">
        <v>144</v>
      </c>
      <c r="AU191" s="154" t="s">
        <v>79</v>
      </c>
      <c r="AY191" s="17" t="s">
        <v>141</v>
      </c>
      <c r="BE191" s="155">
        <f>IF(N191="základní",J191,0)</f>
        <v>0</v>
      </c>
      <c r="BF191" s="155">
        <f>IF(N191="snížená",J191,0)</f>
        <v>0</v>
      </c>
      <c r="BG191" s="155">
        <f>IF(N191="zákl. přenesená",J191,0)</f>
        <v>0</v>
      </c>
      <c r="BH191" s="155">
        <f>IF(N191="sníž. přenesená",J191,0)</f>
        <v>0</v>
      </c>
      <c r="BI191" s="155">
        <f>IF(N191="nulová",J191,0)</f>
        <v>0</v>
      </c>
      <c r="BJ191" s="17" t="s">
        <v>77</v>
      </c>
      <c r="BK191" s="155">
        <f>ROUND(I191*H191,2)</f>
        <v>0</v>
      </c>
      <c r="BL191" s="17" t="s">
        <v>227</v>
      </c>
      <c r="BM191" s="154" t="s">
        <v>907</v>
      </c>
    </row>
    <row r="192" spans="1:65" s="12" customFormat="1" ht="22.9" customHeight="1">
      <c r="B192" s="129"/>
      <c r="D192" s="130" t="s">
        <v>68</v>
      </c>
      <c r="E192" s="140" t="s">
        <v>301</v>
      </c>
      <c r="F192" s="140" t="s">
        <v>302</v>
      </c>
      <c r="I192" s="132"/>
      <c r="J192" s="141">
        <f>BK192</f>
        <v>0</v>
      </c>
      <c r="L192" s="129"/>
      <c r="M192" s="134"/>
      <c r="N192" s="135"/>
      <c r="O192" s="135"/>
      <c r="P192" s="136">
        <f>P193</f>
        <v>0</v>
      </c>
      <c r="Q192" s="135"/>
      <c r="R192" s="136">
        <f>R193</f>
        <v>0</v>
      </c>
      <c r="S192" s="135"/>
      <c r="T192" s="136">
        <f>T193</f>
        <v>0</v>
      </c>
      <c r="U192" s="137"/>
      <c r="AR192" s="130" t="s">
        <v>79</v>
      </c>
      <c r="AT192" s="138" t="s">
        <v>68</v>
      </c>
      <c r="AU192" s="138" t="s">
        <v>77</v>
      </c>
      <c r="AY192" s="130" t="s">
        <v>141</v>
      </c>
      <c r="BK192" s="139">
        <f>BK193</f>
        <v>0</v>
      </c>
    </row>
    <row r="193" spans="1:65" s="2" customFormat="1" ht="16.5" customHeight="1">
      <c r="A193" s="32"/>
      <c r="B193" s="142"/>
      <c r="C193" s="143" t="s">
        <v>317</v>
      </c>
      <c r="D193" s="143" t="s">
        <v>144</v>
      </c>
      <c r="E193" s="144" t="s">
        <v>304</v>
      </c>
      <c r="F193" s="145" t="s">
        <v>305</v>
      </c>
      <c r="G193" s="146" t="s">
        <v>181</v>
      </c>
      <c r="H193" s="147">
        <v>1</v>
      </c>
      <c r="I193" s="148"/>
      <c r="J193" s="149">
        <f>ROUND(I193*H193,2)</f>
        <v>0</v>
      </c>
      <c r="K193" s="145" t="s">
        <v>1</v>
      </c>
      <c r="L193" s="33"/>
      <c r="M193" s="150" t="s">
        <v>1</v>
      </c>
      <c r="N193" s="151" t="s">
        <v>34</v>
      </c>
      <c r="O193" s="58"/>
      <c r="P193" s="152">
        <f>O193*H193</f>
        <v>0</v>
      </c>
      <c r="Q193" s="152">
        <v>0</v>
      </c>
      <c r="R193" s="152">
        <f>Q193*H193</f>
        <v>0</v>
      </c>
      <c r="S193" s="152">
        <v>0</v>
      </c>
      <c r="T193" s="152">
        <f>S193*H193</f>
        <v>0</v>
      </c>
      <c r="U193" s="153" t="s">
        <v>1</v>
      </c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R193" s="154" t="s">
        <v>227</v>
      </c>
      <c r="AT193" s="154" t="s">
        <v>144</v>
      </c>
      <c r="AU193" s="154" t="s">
        <v>79</v>
      </c>
      <c r="AY193" s="17" t="s">
        <v>141</v>
      </c>
      <c r="BE193" s="155">
        <f>IF(N193="základní",J193,0)</f>
        <v>0</v>
      </c>
      <c r="BF193" s="155">
        <f>IF(N193="snížená",J193,0)</f>
        <v>0</v>
      </c>
      <c r="BG193" s="155">
        <f>IF(N193="zákl. přenesená",J193,0)</f>
        <v>0</v>
      </c>
      <c r="BH193" s="155">
        <f>IF(N193="sníž. přenesená",J193,0)</f>
        <v>0</v>
      </c>
      <c r="BI193" s="155">
        <f>IF(N193="nulová",J193,0)</f>
        <v>0</v>
      </c>
      <c r="BJ193" s="17" t="s">
        <v>77</v>
      </c>
      <c r="BK193" s="155">
        <f>ROUND(I193*H193,2)</f>
        <v>0</v>
      </c>
      <c r="BL193" s="17" t="s">
        <v>227</v>
      </c>
      <c r="BM193" s="154" t="s">
        <v>908</v>
      </c>
    </row>
    <row r="194" spans="1:65" s="12" customFormat="1" ht="22.9" customHeight="1">
      <c r="B194" s="129"/>
      <c r="D194" s="130" t="s">
        <v>68</v>
      </c>
      <c r="E194" s="140" t="s">
        <v>307</v>
      </c>
      <c r="F194" s="140" t="s">
        <v>308</v>
      </c>
      <c r="I194" s="132"/>
      <c r="J194" s="141">
        <f>BK194</f>
        <v>0</v>
      </c>
      <c r="L194" s="129"/>
      <c r="M194" s="134"/>
      <c r="N194" s="135"/>
      <c r="O194" s="135"/>
      <c r="P194" s="136">
        <f>SUM(P195:P197)</f>
        <v>0</v>
      </c>
      <c r="Q194" s="135"/>
      <c r="R194" s="136">
        <f>SUM(R195:R197)</f>
        <v>9.6300000000000011E-2</v>
      </c>
      <c r="S194" s="135"/>
      <c r="T194" s="136">
        <f>SUM(T195:T197)</f>
        <v>7.5900000000000009E-2</v>
      </c>
      <c r="U194" s="137"/>
      <c r="AR194" s="130" t="s">
        <v>79</v>
      </c>
      <c r="AT194" s="138" t="s">
        <v>68</v>
      </c>
      <c r="AU194" s="138" t="s">
        <v>77</v>
      </c>
      <c r="AY194" s="130" t="s">
        <v>141</v>
      </c>
      <c r="BK194" s="139">
        <f>SUM(BK195:BK197)</f>
        <v>0</v>
      </c>
    </row>
    <row r="195" spans="1:65" s="2" customFormat="1" ht="24.2" customHeight="1">
      <c r="A195" s="32"/>
      <c r="B195" s="142"/>
      <c r="C195" s="143" t="s">
        <v>321</v>
      </c>
      <c r="D195" s="143" t="s">
        <v>144</v>
      </c>
      <c r="E195" s="144" t="s">
        <v>310</v>
      </c>
      <c r="F195" s="145" t="s">
        <v>311</v>
      </c>
      <c r="G195" s="146" t="s">
        <v>170</v>
      </c>
      <c r="H195" s="147">
        <v>15</v>
      </c>
      <c r="I195" s="148"/>
      <c r="J195" s="149">
        <f>ROUND(I195*H195,2)</f>
        <v>0</v>
      </c>
      <c r="K195" s="145" t="s">
        <v>1</v>
      </c>
      <c r="L195" s="33"/>
      <c r="M195" s="150" t="s">
        <v>1</v>
      </c>
      <c r="N195" s="151" t="s">
        <v>34</v>
      </c>
      <c r="O195" s="58"/>
      <c r="P195" s="152">
        <f>O195*H195</f>
        <v>0</v>
      </c>
      <c r="Q195" s="152">
        <v>6.4200000000000004E-3</v>
      </c>
      <c r="R195" s="152">
        <f>Q195*H195</f>
        <v>9.6300000000000011E-2</v>
      </c>
      <c r="S195" s="152">
        <v>5.0600000000000003E-3</v>
      </c>
      <c r="T195" s="152">
        <f>S195*H195</f>
        <v>7.5900000000000009E-2</v>
      </c>
      <c r="U195" s="153" t="s">
        <v>1</v>
      </c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154" t="s">
        <v>227</v>
      </c>
      <c r="AT195" s="154" t="s">
        <v>144</v>
      </c>
      <c r="AU195" s="154" t="s">
        <v>79</v>
      </c>
      <c r="AY195" s="17" t="s">
        <v>141</v>
      </c>
      <c r="BE195" s="155">
        <f>IF(N195="základní",J195,0)</f>
        <v>0</v>
      </c>
      <c r="BF195" s="155">
        <f>IF(N195="snížená",J195,0)</f>
        <v>0</v>
      </c>
      <c r="BG195" s="155">
        <f>IF(N195="zákl. přenesená",J195,0)</f>
        <v>0</v>
      </c>
      <c r="BH195" s="155">
        <f>IF(N195="sníž. přenesená",J195,0)</f>
        <v>0</v>
      </c>
      <c r="BI195" s="155">
        <f>IF(N195="nulová",J195,0)</f>
        <v>0</v>
      </c>
      <c r="BJ195" s="17" t="s">
        <v>77</v>
      </c>
      <c r="BK195" s="155">
        <f>ROUND(I195*H195,2)</f>
        <v>0</v>
      </c>
      <c r="BL195" s="17" t="s">
        <v>227</v>
      </c>
      <c r="BM195" s="154" t="s">
        <v>909</v>
      </c>
    </row>
    <row r="196" spans="1:65" s="13" customFormat="1" ht="22.5">
      <c r="B196" s="156"/>
      <c r="D196" s="157" t="s">
        <v>151</v>
      </c>
      <c r="E196" s="158" t="s">
        <v>1</v>
      </c>
      <c r="F196" s="159" t="s">
        <v>313</v>
      </c>
      <c r="H196" s="158" t="s">
        <v>1</v>
      </c>
      <c r="I196" s="160"/>
      <c r="L196" s="156"/>
      <c r="M196" s="161"/>
      <c r="N196" s="162"/>
      <c r="O196" s="162"/>
      <c r="P196" s="162"/>
      <c r="Q196" s="162"/>
      <c r="R196" s="162"/>
      <c r="S196" s="162"/>
      <c r="T196" s="162"/>
      <c r="U196" s="163"/>
      <c r="AT196" s="158" t="s">
        <v>151</v>
      </c>
      <c r="AU196" s="158" t="s">
        <v>79</v>
      </c>
      <c r="AV196" s="13" t="s">
        <v>77</v>
      </c>
      <c r="AW196" s="13" t="s">
        <v>26</v>
      </c>
      <c r="AX196" s="13" t="s">
        <v>69</v>
      </c>
      <c r="AY196" s="158" t="s">
        <v>141</v>
      </c>
    </row>
    <row r="197" spans="1:65" s="14" customFormat="1">
      <c r="B197" s="164"/>
      <c r="D197" s="157" t="s">
        <v>151</v>
      </c>
      <c r="E197" s="165" t="s">
        <v>1</v>
      </c>
      <c r="F197" s="166" t="s">
        <v>314</v>
      </c>
      <c r="H197" s="167">
        <v>15</v>
      </c>
      <c r="I197" s="168"/>
      <c r="L197" s="164"/>
      <c r="M197" s="169"/>
      <c r="N197" s="170"/>
      <c r="O197" s="170"/>
      <c r="P197" s="170"/>
      <c r="Q197" s="170"/>
      <c r="R197" s="170"/>
      <c r="S197" s="170"/>
      <c r="T197" s="170"/>
      <c r="U197" s="171"/>
      <c r="AT197" s="165" t="s">
        <v>151</v>
      </c>
      <c r="AU197" s="165" t="s">
        <v>79</v>
      </c>
      <c r="AV197" s="14" t="s">
        <v>79</v>
      </c>
      <c r="AW197" s="14" t="s">
        <v>26</v>
      </c>
      <c r="AX197" s="14" t="s">
        <v>77</v>
      </c>
      <c r="AY197" s="165" t="s">
        <v>141</v>
      </c>
    </row>
    <row r="198" spans="1:65" s="12" customFormat="1" ht="22.9" customHeight="1">
      <c r="B198" s="129"/>
      <c r="D198" s="130" t="s">
        <v>68</v>
      </c>
      <c r="E198" s="140" t="s">
        <v>315</v>
      </c>
      <c r="F198" s="140" t="s">
        <v>316</v>
      </c>
      <c r="I198" s="132"/>
      <c r="J198" s="141">
        <f>BK198</f>
        <v>0</v>
      </c>
      <c r="L198" s="129"/>
      <c r="M198" s="134"/>
      <c r="N198" s="135"/>
      <c r="O198" s="135"/>
      <c r="P198" s="136">
        <f>SUM(P199:P208)</f>
        <v>0</v>
      </c>
      <c r="Q198" s="135"/>
      <c r="R198" s="136">
        <f>SUM(R199:R208)</f>
        <v>0.52722249999999993</v>
      </c>
      <c r="S198" s="135"/>
      <c r="T198" s="136">
        <f>SUM(T199:T208)</f>
        <v>0</v>
      </c>
      <c r="U198" s="137"/>
      <c r="AR198" s="130" t="s">
        <v>79</v>
      </c>
      <c r="AT198" s="138" t="s">
        <v>68</v>
      </c>
      <c r="AU198" s="138" t="s">
        <v>77</v>
      </c>
      <c r="AY198" s="130" t="s">
        <v>141</v>
      </c>
      <c r="BK198" s="139">
        <f>SUM(BK199:BK208)</f>
        <v>0</v>
      </c>
    </row>
    <row r="199" spans="1:65" s="2" customFormat="1" ht="16.5" customHeight="1">
      <c r="A199" s="32"/>
      <c r="B199" s="142"/>
      <c r="C199" s="143" t="s">
        <v>325</v>
      </c>
      <c r="D199" s="143" t="s">
        <v>144</v>
      </c>
      <c r="E199" s="144" t="s">
        <v>318</v>
      </c>
      <c r="F199" s="145" t="s">
        <v>319</v>
      </c>
      <c r="G199" s="146" t="s">
        <v>147</v>
      </c>
      <c r="H199" s="147">
        <v>15.25</v>
      </c>
      <c r="I199" s="148"/>
      <c r="J199" s="149">
        <f>ROUND(I199*H199,2)</f>
        <v>0</v>
      </c>
      <c r="K199" s="145" t="s">
        <v>148</v>
      </c>
      <c r="L199" s="33"/>
      <c r="M199" s="150" t="s">
        <v>1</v>
      </c>
      <c r="N199" s="151" t="s">
        <v>34</v>
      </c>
      <c r="O199" s="58"/>
      <c r="P199" s="152">
        <f>O199*H199</f>
        <v>0</v>
      </c>
      <c r="Q199" s="152">
        <v>0</v>
      </c>
      <c r="R199" s="152">
        <f>Q199*H199</f>
        <v>0</v>
      </c>
      <c r="S199" s="152">
        <v>0</v>
      </c>
      <c r="T199" s="152">
        <f>S199*H199</f>
        <v>0</v>
      </c>
      <c r="U199" s="153" t="s">
        <v>1</v>
      </c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154" t="s">
        <v>227</v>
      </c>
      <c r="AT199" s="154" t="s">
        <v>144</v>
      </c>
      <c r="AU199" s="154" t="s">
        <v>79</v>
      </c>
      <c r="AY199" s="17" t="s">
        <v>141</v>
      </c>
      <c r="BE199" s="155">
        <f>IF(N199="základní",J199,0)</f>
        <v>0</v>
      </c>
      <c r="BF199" s="155">
        <f>IF(N199="snížená",J199,0)</f>
        <v>0</v>
      </c>
      <c r="BG199" s="155">
        <f>IF(N199="zákl. přenesená",J199,0)</f>
        <v>0</v>
      </c>
      <c r="BH199" s="155">
        <f>IF(N199="sníž. přenesená",J199,0)</f>
        <v>0</v>
      </c>
      <c r="BI199" s="155">
        <f>IF(N199="nulová",J199,0)</f>
        <v>0</v>
      </c>
      <c r="BJ199" s="17" t="s">
        <v>77</v>
      </c>
      <c r="BK199" s="155">
        <f>ROUND(I199*H199,2)</f>
        <v>0</v>
      </c>
      <c r="BL199" s="17" t="s">
        <v>227</v>
      </c>
      <c r="BM199" s="154" t="s">
        <v>910</v>
      </c>
    </row>
    <row r="200" spans="1:65" s="2" customFormat="1" ht="16.5" customHeight="1">
      <c r="A200" s="32"/>
      <c r="B200" s="142"/>
      <c r="C200" s="143" t="s">
        <v>329</v>
      </c>
      <c r="D200" s="143" t="s">
        <v>144</v>
      </c>
      <c r="E200" s="144" t="s">
        <v>322</v>
      </c>
      <c r="F200" s="145" t="s">
        <v>323</v>
      </c>
      <c r="G200" s="146" t="s">
        <v>147</v>
      </c>
      <c r="H200" s="147">
        <v>15.25</v>
      </c>
      <c r="I200" s="148"/>
      <c r="J200" s="149">
        <f>ROUND(I200*H200,2)</f>
        <v>0</v>
      </c>
      <c r="K200" s="145" t="s">
        <v>148</v>
      </c>
      <c r="L200" s="33"/>
      <c r="M200" s="150" t="s">
        <v>1</v>
      </c>
      <c r="N200" s="151" t="s">
        <v>34</v>
      </c>
      <c r="O200" s="58"/>
      <c r="P200" s="152">
        <f>O200*H200</f>
        <v>0</v>
      </c>
      <c r="Q200" s="152">
        <v>2.9999999999999997E-4</v>
      </c>
      <c r="R200" s="152">
        <f>Q200*H200</f>
        <v>4.5749999999999992E-3</v>
      </c>
      <c r="S200" s="152">
        <v>0</v>
      </c>
      <c r="T200" s="152">
        <f>S200*H200</f>
        <v>0</v>
      </c>
      <c r="U200" s="153" t="s">
        <v>1</v>
      </c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154" t="s">
        <v>227</v>
      </c>
      <c r="AT200" s="154" t="s">
        <v>144</v>
      </c>
      <c r="AU200" s="154" t="s">
        <v>79</v>
      </c>
      <c r="AY200" s="17" t="s">
        <v>141</v>
      </c>
      <c r="BE200" s="155">
        <f>IF(N200="základní",J200,0)</f>
        <v>0</v>
      </c>
      <c r="BF200" s="155">
        <f>IF(N200="snížená",J200,0)</f>
        <v>0</v>
      </c>
      <c r="BG200" s="155">
        <f>IF(N200="zákl. přenesená",J200,0)</f>
        <v>0</v>
      </c>
      <c r="BH200" s="155">
        <f>IF(N200="sníž. přenesená",J200,0)</f>
        <v>0</v>
      </c>
      <c r="BI200" s="155">
        <f>IF(N200="nulová",J200,0)</f>
        <v>0</v>
      </c>
      <c r="BJ200" s="17" t="s">
        <v>77</v>
      </c>
      <c r="BK200" s="155">
        <f>ROUND(I200*H200,2)</f>
        <v>0</v>
      </c>
      <c r="BL200" s="17" t="s">
        <v>227</v>
      </c>
      <c r="BM200" s="154" t="s">
        <v>911</v>
      </c>
    </row>
    <row r="201" spans="1:65" s="2" customFormat="1" ht="21.75" customHeight="1">
      <c r="A201" s="32"/>
      <c r="B201" s="142"/>
      <c r="C201" s="143" t="s">
        <v>333</v>
      </c>
      <c r="D201" s="143" t="s">
        <v>144</v>
      </c>
      <c r="E201" s="144" t="s">
        <v>326</v>
      </c>
      <c r="F201" s="145" t="s">
        <v>327</v>
      </c>
      <c r="G201" s="146" t="s">
        <v>147</v>
      </c>
      <c r="H201" s="147">
        <v>15.25</v>
      </c>
      <c r="I201" s="148"/>
      <c r="J201" s="149">
        <f>ROUND(I201*H201,2)</f>
        <v>0</v>
      </c>
      <c r="K201" s="145" t="s">
        <v>148</v>
      </c>
      <c r="L201" s="33"/>
      <c r="M201" s="150" t="s">
        <v>1</v>
      </c>
      <c r="N201" s="151" t="s">
        <v>34</v>
      </c>
      <c r="O201" s="58"/>
      <c r="P201" s="152">
        <f>O201*H201</f>
        <v>0</v>
      </c>
      <c r="Q201" s="152">
        <v>4.5500000000000002E-3</v>
      </c>
      <c r="R201" s="152">
        <f>Q201*H201</f>
        <v>6.9387500000000005E-2</v>
      </c>
      <c r="S201" s="152">
        <v>0</v>
      </c>
      <c r="T201" s="152">
        <f>S201*H201</f>
        <v>0</v>
      </c>
      <c r="U201" s="153" t="s">
        <v>1</v>
      </c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R201" s="154" t="s">
        <v>227</v>
      </c>
      <c r="AT201" s="154" t="s">
        <v>144</v>
      </c>
      <c r="AU201" s="154" t="s">
        <v>79</v>
      </c>
      <c r="AY201" s="17" t="s">
        <v>141</v>
      </c>
      <c r="BE201" s="155">
        <f>IF(N201="základní",J201,0)</f>
        <v>0</v>
      </c>
      <c r="BF201" s="155">
        <f>IF(N201="snížená",J201,0)</f>
        <v>0</v>
      </c>
      <c r="BG201" s="155">
        <f>IF(N201="zákl. přenesená",J201,0)</f>
        <v>0</v>
      </c>
      <c r="BH201" s="155">
        <f>IF(N201="sníž. přenesená",J201,0)</f>
        <v>0</v>
      </c>
      <c r="BI201" s="155">
        <f>IF(N201="nulová",J201,0)</f>
        <v>0</v>
      </c>
      <c r="BJ201" s="17" t="s">
        <v>77</v>
      </c>
      <c r="BK201" s="155">
        <f>ROUND(I201*H201,2)</f>
        <v>0</v>
      </c>
      <c r="BL201" s="17" t="s">
        <v>227</v>
      </c>
      <c r="BM201" s="154" t="s">
        <v>912</v>
      </c>
    </row>
    <row r="202" spans="1:65" s="2" customFormat="1" ht="37.9" customHeight="1">
      <c r="A202" s="32"/>
      <c r="B202" s="142"/>
      <c r="C202" s="143" t="s">
        <v>338</v>
      </c>
      <c r="D202" s="143" t="s">
        <v>144</v>
      </c>
      <c r="E202" s="144" t="s">
        <v>330</v>
      </c>
      <c r="F202" s="145" t="s">
        <v>331</v>
      </c>
      <c r="G202" s="146" t="s">
        <v>147</v>
      </c>
      <c r="H202" s="147">
        <v>15.25</v>
      </c>
      <c r="I202" s="148"/>
      <c r="J202" s="149">
        <f>ROUND(I202*H202,2)</f>
        <v>0</v>
      </c>
      <c r="K202" s="145" t="s">
        <v>148</v>
      </c>
      <c r="L202" s="33"/>
      <c r="M202" s="150" t="s">
        <v>1</v>
      </c>
      <c r="N202" s="151" t="s">
        <v>34</v>
      </c>
      <c r="O202" s="58"/>
      <c r="P202" s="152">
        <f>O202*H202</f>
        <v>0</v>
      </c>
      <c r="Q202" s="152">
        <v>8.2199999999999999E-3</v>
      </c>
      <c r="R202" s="152">
        <f>Q202*H202</f>
        <v>0.12535499999999999</v>
      </c>
      <c r="S202" s="152">
        <v>0</v>
      </c>
      <c r="T202" s="152">
        <f>S202*H202</f>
        <v>0</v>
      </c>
      <c r="U202" s="153" t="s">
        <v>1</v>
      </c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154" t="s">
        <v>227</v>
      </c>
      <c r="AT202" s="154" t="s">
        <v>144</v>
      </c>
      <c r="AU202" s="154" t="s">
        <v>79</v>
      </c>
      <c r="AY202" s="17" t="s">
        <v>141</v>
      </c>
      <c r="BE202" s="155">
        <f>IF(N202="základní",J202,0)</f>
        <v>0</v>
      </c>
      <c r="BF202" s="155">
        <f>IF(N202="snížená",J202,0)</f>
        <v>0</v>
      </c>
      <c r="BG202" s="155">
        <f>IF(N202="zákl. přenesená",J202,0)</f>
        <v>0</v>
      </c>
      <c r="BH202" s="155">
        <f>IF(N202="sníž. přenesená",J202,0)</f>
        <v>0</v>
      </c>
      <c r="BI202" s="155">
        <f>IF(N202="nulová",J202,0)</f>
        <v>0</v>
      </c>
      <c r="BJ202" s="17" t="s">
        <v>77</v>
      </c>
      <c r="BK202" s="155">
        <f>ROUND(I202*H202,2)</f>
        <v>0</v>
      </c>
      <c r="BL202" s="17" t="s">
        <v>227</v>
      </c>
      <c r="BM202" s="154" t="s">
        <v>913</v>
      </c>
    </row>
    <row r="203" spans="1:65" s="14" customFormat="1">
      <c r="B203" s="164"/>
      <c r="D203" s="157" t="s">
        <v>151</v>
      </c>
      <c r="E203" s="165" t="s">
        <v>1</v>
      </c>
      <c r="F203" s="166" t="s">
        <v>880</v>
      </c>
      <c r="H203" s="167">
        <v>15.25</v>
      </c>
      <c r="I203" s="168"/>
      <c r="L203" s="164"/>
      <c r="M203" s="169"/>
      <c r="N203" s="170"/>
      <c r="O203" s="170"/>
      <c r="P203" s="170"/>
      <c r="Q203" s="170"/>
      <c r="R203" s="170"/>
      <c r="S203" s="170"/>
      <c r="T203" s="170"/>
      <c r="U203" s="171"/>
      <c r="AT203" s="165" t="s">
        <v>151</v>
      </c>
      <c r="AU203" s="165" t="s">
        <v>79</v>
      </c>
      <c r="AV203" s="14" t="s">
        <v>79</v>
      </c>
      <c r="AW203" s="14" t="s">
        <v>26</v>
      </c>
      <c r="AX203" s="14" t="s">
        <v>77</v>
      </c>
      <c r="AY203" s="165" t="s">
        <v>141</v>
      </c>
    </row>
    <row r="204" spans="1:65" s="2" customFormat="1" ht="33" customHeight="1">
      <c r="A204" s="32"/>
      <c r="B204" s="142"/>
      <c r="C204" s="172" t="s">
        <v>342</v>
      </c>
      <c r="D204" s="172" t="s">
        <v>172</v>
      </c>
      <c r="E204" s="173" t="s">
        <v>334</v>
      </c>
      <c r="F204" s="174" t="s">
        <v>335</v>
      </c>
      <c r="G204" s="175" t="s">
        <v>147</v>
      </c>
      <c r="H204" s="176">
        <v>16.774999999999999</v>
      </c>
      <c r="I204" s="177"/>
      <c r="J204" s="178">
        <f>ROUND(I204*H204,2)</f>
        <v>0</v>
      </c>
      <c r="K204" s="174" t="s">
        <v>148</v>
      </c>
      <c r="L204" s="179"/>
      <c r="M204" s="180" t="s">
        <v>1</v>
      </c>
      <c r="N204" s="181" t="s">
        <v>34</v>
      </c>
      <c r="O204" s="58"/>
      <c r="P204" s="152">
        <f>O204*H204</f>
        <v>0</v>
      </c>
      <c r="Q204" s="152">
        <v>1.95E-2</v>
      </c>
      <c r="R204" s="152">
        <f>Q204*H204</f>
        <v>0.32711249999999997</v>
      </c>
      <c r="S204" s="152">
        <v>0</v>
      </c>
      <c r="T204" s="152">
        <f>S204*H204</f>
        <v>0</v>
      </c>
      <c r="U204" s="153" t="s">
        <v>1</v>
      </c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R204" s="154" t="s">
        <v>239</v>
      </c>
      <c r="AT204" s="154" t="s">
        <v>172</v>
      </c>
      <c r="AU204" s="154" t="s">
        <v>79</v>
      </c>
      <c r="AY204" s="17" t="s">
        <v>141</v>
      </c>
      <c r="BE204" s="155">
        <f>IF(N204="základní",J204,0)</f>
        <v>0</v>
      </c>
      <c r="BF204" s="155">
        <f>IF(N204="snížená",J204,0)</f>
        <v>0</v>
      </c>
      <c r="BG204" s="155">
        <f>IF(N204="zákl. přenesená",J204,0)</f>
        <v>0</v>
      </c>
      <c r="BH204" s="155">
        <f>IF(N204="sníž. přenesená",J204,0)</f>
        <v>0</v>
      </c>
      <c r="BI204" s="155">
        <f>IF(N204="nulová",J204,0)</f>
        <v>0</v>
      </c>
      <c r="BJ204" s="17" t="s">
        <v>77</v>
      </c>
      <c r="BK204" s="155">
        <f>ROUND(I204*H204,2)</f>
        <v>0</v>
      </c>
      <c r="BL204" s="17" t="s">
        <v>227</v>
      </c>
      <c r="BM204" s="154" t="s">
        <v>914</v>
      </c>
    </row>
    <row r="205" spans="1:65" s="14" customFormat="1">
      <c r="B205" s="164"/>
      <c r="D205" s="157" t="s">
        <v>151</v>
      </c>
      <c r="F205" s="166" t="s">
        <v>915</v>
      </c>
      <c r="H205" s="167">
        <v>16.774999999999999</v>
      </c>
      <c r="I205" s="168"/>
      <c r="L205" s="164"/>
      <c r="M205" s="169"/>
      <c r="N205" s="170"/>
      <c r="O205" s="170"/>
      <c r="P205" s="170"/>
      <c r="Q205" s="170"/>
      <c r="R205" s="170"/>
      <c r="S205" s="170"/>
      <c r="T205" s="170"/>
      <c r="U205" s="171"/>
      <c r="AT205" s="165" t="s">
        <v>151</v>
      </c>
      <c r="AU205" s="165" t="s">
        <v>79</v>
      </c>
      <c r="AV205" s="14" t="s">
        <v>79</v>
      </c>
      <c r="AW205" s="14" t="s">
        <v>3</v>
      </c>
      <c r="AX205" s="14" t="s">
        <v>77</v>
      </c>
      <c r="AY205" s="165" t="s">
        <v>141</v>
      </c>
    </row>
    <row r="206" spans="1:65" s="2" customFormat="1" ht="16.5" customHeight="1">
      <c r="A206" s="32"/>
      <c r="B206" s="142"/>
      <c r="C206" s="143" t="s">
        <v>346</v>
      </c>
      <c r="D206" s="143" t="s">
        <v>144</v>
      </c>
      <c r="E206" s="144" t="s">
        <v>339</v>
      </c>
      <c r="F206" s="145" t="s">
        <v>340</v>
      </c>
      <c r="G206" s="146" t="s">
        <v>181</v>
      </c>
      <c r="H206" s="147">
        <v>1</v>
      </c>
      <c r="I206" s="148"/>
      <c r="J206" s="149">
        <f>ROUND(I206*H206,2)</f>
        <v>0</v>
      </c>
      <c r="K206" s="145" t="s">
        <v>1</v>
      </c>
      <c r="L206" s="33"/>
      <c r="M206" s="150" t="s">
        <v>1</v>
      </c>
      <c r="N206" s="151" t="s">
        <v>34</v>
      </c>
      <c r="O206" s="58"/>
      <c r="P206" s="152">
        <f>O206*H206</f>
        <v>0</v>
      </c>
      <c r="Q206" s="152">
        <v>3.0000000000000001E-5</v>
      </c>
      <c r="R206" s="152">
        <f>Q206*H206</f>
        <v>3.0000000000000001E-5</v>
      </c>
      <c r="S206" s="152">
        <v>0</v>
      </c>
      <c r="T206" s="152">
        <f>S206*H206</f>
        <v>0</v>
      </c>
      <c r="U206" s="153" t="s">
        <v>1</v>
      </c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154" t="s">
        <v>227</v>
      </c>
      <c r="AT206" s="154" t="s">
        <v>144</v>
      </c>
      <c r="AU206" s="154" t="s">
        <v>79</v>
      </c>
      <c r="AY206" s="17" t="s">
        <v>141</v>
      </c>
      <c r="BE206" s="155">
        <f>IF(N206="základní",J206,0)</f>
        <v>0</v>
      </c>
      <c r="BF206" s="155">
        <f>IF(N206="snížená",J206,0)</f>
        <v>0</v>
      </c>
      <c r="BG206" s="155">
        <f>IF(N206="zákl. přenesená",J206,0)</f>
        <v>0</v>
      </c>
      <c r="BH206" s="155">
        <f>IF(N206="sníž. přenesená",J206,0)</f>
        <v>0</v>
      </c>
      <c r="BI206" s="155">
        <f>IF(N206="nulová",J206,0)</f>
        <v>0</v>
      </c>
      <c r="BJ206" s="17" t="s">
        <v>77</v>
      </c>
      <c r="BK206" s="155">
        <f>ROUND(I206*H206,2)</f>
        <v>0</v>
      </c>
      <c r="BL206" s="17" t="s">
        <v>227</v>
      </c>
      <c r="BM206" s="154" t="s">
        <v>916</v>
      </c>
    </row>
    <row r="207" spans="1:65" s="2" customFormat="1" ht="24.2" customHeight="1">
      <c r="A207" s="32"/>
      <c r="B207" s="142"/>
      <c r="C207" s="143" t="s">
        <v>353</v>
      </c>
      <c r="D207" s="143" t="s">
        <v>144</v>
      </c>
      <c r="E207" s="144" t="s">
        <v>343</v>
      </c>
      <c r="F207" s="145" t="s">
        <v>344</v>
      </c>
      <c r="G207" s="146" t="s">
        <v>147</v>
      </c>
      <c r="H207" s="147">
        <v>15.25</v>
      </c>
      <c r="I207" s="148"/>
      <c r="J207" s="149">
        <f>ROUND(I207*H207,2)</f>
        <v>0</v>
      </c>
      <c r="K207" s="145" t="s">
        <v>148</v>
      </c>
      <c r="L207" s="33"/>
      <c r="M207" s="150" t="s">
        <v>1</v>
      </c>
      <c r="N207" s="151" t="s">
        <v>34</v>
      </c>
      <c r="O207" s="58"/>
      <c r="P207" s="152">
        <f>O207*H207</f>
        <v>0</v>
      </c>
      <c r="Q207" s="152">
        <v>5.0000000000000002E-5</v>
      </c>
      <c r="R207" s="152">
        <f>Q207*H207</f>
        <v>7.6250000000000005E-4</v>
      </c>
      <c r="S207" s="152">
        <v>0</v>
      </c>
      <c r="T207" s="152">
        <f>S207*H207</f>
        <v>0</v>
      </c>
      <c r="U207" s="153" t="s">
        <v>1</v>
      </c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154" t="s">
        <v>227</v>
      </c>
      <c r="AT207" s="154" t="s">
        <v>144</v>
      </c>
      <c r="AU207" s="154" t="s">
        <v>79</v>
      </c>
      <c r="AY207" s="17" t="s">
        <v>141</v>
      </c>
      <c r="BE207" s="155">
        <f>IF(N207="základní",J207,0)</f>
        <v>0</v>
      </c>
      <c r="BF207" s="155">
        <f>IF(N207="snížená",J207,0)</f>
        <v>0</v>
      </c>
      <c r="BG207" s="155">
        <f>IF(N207="zákl. přenesená",J207,0)</f>
        <v>0</v>
      </c>
      <c r="BH207" s="155">
        <f>IF(N207="sníž. přenesená",J207,0)</f>
        <v>0</v>
      </c>
      <c r="BI207" s="155">
        <f>IF(N207="nulová",J207,0)</f>
        <v>0</v>
      </c>
      <c r="BJ207" s="17" t="s">
        <v>77</v>
      </c>
      <c r="BK207" s="155">
        <f>ROUND(I207*H207,2)</f>
        <v>0</v>
      </c>
      <c r="BL207" s="17" t="s">
        <v>227</v>
      </c>
      <c r="BM207" s="154" t="s">
        <v>917</v>
      </c>
    </row>
    <row r="208" spans="1:65" s="2" customFormat="1" ht="24.2" customHeight="1">
      <c r="A208" s="32"/>
      <c r="B208" s="142"/>
      <c r="C208" s="143" t="s">
        <v>357</v>
      </c>
      <c r="D208" s="143" t="s">
        <v>144</v>
      </c>
      <c r="E208" s="144" t="s">
        <v>347</v>
      </c>
      <c r="F208" s="145" t="s">
        <v>348</v>
      </c>
      <c r="G208" s="146" t="s">
        <v>349</v>
      </c>
      <c r="H208" s="182"/>
      <c r="I208" s="148"/>
      <c r="J208" s="149">
        <f>ROUND(I208*H208,2)</f>
        <v>0</v>
      </c>
      <c r="K208" s="145" t="s">
        <v>148</v>
      </c>
      <c r="L208" s="33"/>
      <c r="M208" s="150" t="s">
        <v>1</v>
      </c>
      <c r="N208" s="151" t="s">
        <v>34</v>
      </c>
      <c r="O208" s="58"/>
      <c r="P208" s="152">
        <f>O208*H208</f>
        <v>0</v>
      </c>
      <c r="Q208" s="152">
        <v>0</v>
      </c>
      <c r="R208" s="152">
        <f>Q208*H208</f>
        <v>0</v>
      </c>
      <c r="S208" s="152">
        <v>0</v>
      </c>
      <c r="T208" s="152">
        <f>S208*H208</f>
        <v>0</v>
      </c>
      <c r="U208" s="153" t="s">
        <v>1</v>
      </c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R208" s="154" t="s">
        <v>227</v>
      </c>
      <c r="AT208" s="154" t="s">
        <v>144</v>
      </c>
      <c r="AU208" s="154" t="s">
        <v>79</v>
      </c>
      <c r="AY208" s="17" t="s">
        <v>141</v>
      </c>
      <c r="BE208" s="155">
        <f>IF(N208="základní",J208,0)</f>
        <v>0</v>
      </c>
      <c r="BF208" s="155">
        <f>IF(N208="snížená",J208,0)</f>
        <v>0</v>
      </c>
      <c r="BG208" s="155">
        <f>IF(N208="zákl. přenesená",J208,0)</f>
        <v>0</v>
      </c>
      <c r="BH208" s="155">
        <f>IF(N208="sníž. přenesená",J208,0)</f>
        <v>0</v>
      </c>
      <c r="BI208" s="155">
        <f>IF(N208="nulová",J208,0)</f>
        <v>0</v>
      </c>
      <c r="BJ208" s="17" t="s">
        <v>77</v>
      </c>
      <c r="BK208" s="155">
        <f>ROUND(I208*H208,2)</f>
        <v>0</v>
      </c>
      <c r="BL208" s="17" t="s">
        <v>227</v>
      </c>
      <c r="BM208" s="154" t="s">
        <v>918</v>
      </c>
    </row>
    <row r="209" spans="1:65" s="12" customFormat="1" ht="22.9" customHeight="1">
      <c r="B209" s="129"/>
      <c r="D209" s="130" t="s">
        <v>68</v>
      </c>
      <c r="E209" s="140" t="s">
        <v>351</v>
      </c>
      <c r="F209" s="140" t="s">
        <v>352</v>
      </c>
      <c r="I209" s="132"/>
      <c r="J209" s="141">
        <f>BK209</f>
        <v>0</v>
      </c>
      <c r="L209" s="129"/>
      <c r="M209" s="134"/>
      <c r="N209" s="135"/>
      <c r="O209" s="135"/>
      <c r="P209" s="136">
        <f>SUM(P210:P223)</f>
        <v>0</v>
      </c>
      <c r="Q209" s="135"/>
      <c r="R209" s="136">
        <f>SUM(R210:R223)</f>
        <v>1.3615491000000002</v>
      </c>
      <c r="S209" s="135"/>
      <c r="T209" s="136">
        <f>SUM(T210:T223)</f>
        <v>0</v>
      </c>
      <c r="U209" s="137"/>
      <c r="AR209" s="130" t="s">
        <v>79</v>
      </c>
      <c r="AT209" s="138" t="s">
        <v>68</v>
      </c>
      <c r="AU209" s="138" t="s">
        <v>77</v>
      </c>
      <c r="AY209" s="130" t="s">
        <v>141</v>
      </c>
      <c r="BK209" s="139">
        <f>SUM(BK210:BK223)</f>
        <v>0</v>
      </c>
    </row>
    <row r="210" spans="1:65" s="2" customFormat="1" ht="16.5" customHeight="1">
      <c r="A210" s="32"/>
      <c r="B210" s="142"/>
      <c r="C210" s="143" t="s">
        <v>361</v>
      </c>
      <c r="D210" s="143" t="s">
        <v>144</v>
      </c>
      <c r="E210" s="144" t="s">
        <v>354</v>
      </c>
      <c r="F210" s="145" t="s">
        <v>355</v>
      </c>
      <c r="G210" s="146" t="s">
        <v>147</v>
      </c>
      <c r="H210" s="147">
        <v>55.77</v>
      </c>
      <c r="I210" s="148"/>
      <c r="J210" s="149">
        <f>ROUND(I210*H210,2)</f>
        <v>0</v>
      </c>
      <c r="K210" s="145" t="s">
        <v>148</v>
      </c>
      <c r="L210" s="33"/>
      <c r="M210" s="150" t="s">
        <v>1</v>
      </c>
      <c r="N210" s="151" t="s">
        <v>34</v>
      </c>
      <c r="O210" s="58"/>
      <c r="P210" s="152">
        <f>O210*H210</f>
        <v>0</v>
      </c>
      <c r="Q210" s="152">
        <v>0</v>
      </c>
      <c r="R210" s="152">
        <f>Q210*H210</f>
        <v>0</v>
      </c>
      <c r="S210" s="152">
        <v>0</v>
      </c>
      <c r="T210" s="152">
        <f>S210*H210</f>
        <v>0</v>
      </c>
      <c r="U210" s="153" t="s">
        <v>1</v>
      </c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R210" s="154" t="s">
        <v>227</v>
      </c>
      <c r="AT210" s="154" t="s">
        <v>144</v>
      </c>
      <c r="AU210" s="154" t="s">
        <v>79</v>
      </c>
      <c r="AY210" s="17" t="s">
        <v>141</v>
      </c>
      <c r="BE210" s="155">
        <f>IF(N210="základní",J210,0)</f>
        <v>0</v>
      </c>
      <c r="BF210" s="155">
        <f>IF(N210="snížená",J210,0)</f>
        <v>0</v>
      </c>
      <c r="BG210" s="155">
        <f>IF(N210="zákl. přenesená",J210,0)</f>
        <v>0</v>
      </c>
      <c r="BH210" s="155">
        <f>IF(N210="sníž. přenesená",J210,0)</f>
        <v>0</v>
      </c>
      <c r="BI210" s="155">
        <f>IF(N210="nulová",J210,0)</f>
        <v>0</v>
      </c>
      <c r="BJ210" s="17" t="s">
        <v>77</v>
      </c>
      <c r="BK210" s="155">
        <f>ROUND(I210*H210,2)</f>
        <v>0</v>
      </c>
      <c r="BL210" s="17" t="s">
        <v>227</v>
      </c>
      <c r="BM210" s="154" t="s">
        <v>919</v>
      </c>
    </row>
    <row r="211" spans="1:65" s="2" customFormat="1" ht="16.5" customHeight="1">
      <c r="A211" s="32"/>
      <c r="B211" s="142"/>
      <c r="C211" s="143" t="s">
        <v>365</v>
      </c>
      <c r="D211" s="143" t="s">
        <v>144</v>
      </c>
      <c r="E211" s="144" t="s">
        <v>358</v>
      </c>
      <c r="F211" s="145" t="s">
        <v>359</v>
      </c>
      <c r="G211" s="146" t="s">
        <v>147</v>
      </c>
      <c r="H211" s="147">
        <v>55.77</v>
      </c>
      <c r="I211" s="148"/>
      <c r="J211" s="149">
        <f>ROUND(I211*H211,2)</f>
        <v>0</v>
      </c>
      <c r="K211" s="145" t="s">
        <v>148</v>
      </c>
      <c r="L211" s="33"/>
      <c r="M211" s="150" t="s">
        <v>1</v>
      </c>
      <c r="N211" s="151" t="s">
        <v>34</v>
      </c>
      <c r="O211" s="58"/>
      <c r="P211" s="152">
        <f>O211*H211</f>
        <v>0</v>
      </c>
      <c r="Q211" s="152">
        <v>2.9999999999999997E-4</v>
      </c>
      <c r="R211" s="152">
        <f>Q211*H211</f>
        <v>1.6730999999999999E-2</v>
      </c>
      <c r="S211" s="152">
        <v>0</v>
      </c>
      <c r="T211" s="152">
        <f>S211*H211</f>
        <v>0</v>
      </c>
      <c r="U211" s="153" t="s">
        <v>1</v>
      </c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R211" s="154" t="s">
        <v>227</v>
      </c>
      <c r="AT211" s="154" t="s">
        <v>144</v>
      </c>
      <c r="AU211" s="154" t="s">
        <v>79</v>
      </c>
      <c r="AY211" s="17" t="s">
        <v>141</v>
      </c>
      <c r="BE211" s="155">
        <f>IF(N211="základní",J211,0)</f>
        <v>0</v>
      </c>
      <c r="BF211" s="155">
        <f>IF(N211="snížená",J211,0)</f>
        <v>0</v>
      </c>
      <c r="BG211" s="155">
        <f>IF(N211="zákl. přenesená",J211,0)</f>
        <v>0</v>
      </c>
      <c r="BH211" s="155">
        <f>IF(N211="sníž. přenesená",J211,0)</f>
        <v>0</v>
      </c>
      <c r="BI211" s="155">
        <f>IF(N211="nulová",J211,0)</f>
        <v>0</v>
      </c>
      <c r="BJ211" s="17" t="s">
        <v>77</v>
      </c>
      <c r="BK211" s="155">
        <f>ROUND(I211*H211,2)</f>
        <v>0</v>
      </c>
      <c r="BL211" s="17" t="s">
        <v>227</v>
      </c>
      <c r="BM211" s="154" t="s">
        <v>920</v>
      </c>
    </row>
    <row r="212" spans="1:65" s="2" customFormat="1" ht="16.5" customHeight="1">
      <c r="A212" s="32"/>
      <c r="B212" s="142"/>
      <c r="C212" s="143" t="s">
        <v>369</v>
      </c>
      <c r="D212" s="143" t="s">
        <v>144</v>
      </c>
      <c r="E212" s="144" t="s">
        <v>362</v>
      </c>
      <c r="F212" s="145" t="s">
        <v>363</v>
      </c>
      <c r="G212" s="146" t="s">
        <v>147</v>
      </c>
      <c r="H212" s="147">
        <v>55.77</v>
      </c>
      <c r="I212" s="148"/>
      <c r="J212" s="149">
        <f>ROUND(I212*H212,2)</f>
        <v>0</v>
      </c>
      <c r="K212" s="145" t="s">
        <v>148</v>
      </c>
      <c r="L212" s="33"/>
      <c r="M212" s="150" t="s">
        <v>1</v>
      </c>
      <c r="N212" s="151" t="s">
        <v>34</v>
      </c>
      <c r="O212" s="58"/>
      <c r="P212" s="152">
        <f>O212*H212</f>
        <v>0</v>
      </c>
      <c r="Q212" s="152">
        <v>4.4999999999999997E-3</v>
      </c>
      <c r="R212" s="152">
        <f>Q212*H212</f>
        <v>0.25096499999999999</v>
      </c>
      <c r="S212" s="152">
        <v>0</v>
      </c>
      <c r="T212" s="152">
        <f>S212*H212</f>
        <v>0</v>
      </c>
      <c r="U212" s="153" t="s">
        <v>1</v>
      </c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154" t="s">
        <v>227</v>
      </c>
      <c r="AT212" s="154" t="s">
        <v>144</v>
      </c>
      <c r="AU212" s="154" t="s">
        <v>79</v>
      </c>
      <c r="AY212" s="17" t="s">
        <v>141</v>
      </c>
      <c r="BE212" s="155">
        <f>IF(N212="základní",J212,0)</f>
        <v>0</v>
      </c>
      <c r="BF212" s="155">
        <f>IF(N212="snížená",J212,0)</f>
        <v>0</v>
      </c>
      <c r="BG212" s="155">
        <f>IF(N212="zákl. přenesená",J212,0)</f>
        <v>0</v>
      </c>
      <c r="BH212" s="155">
        <f>IF(N212="sníž. přenesená",J212,0)</f>
        <v>0</v>
      </c>
      <c r="BI212" s="155">
        <f>IF(N212="nulová",J212,0)</f>
        <v>0</v>
      </c>
      <c r="BJ212" s="17" t="s">
        <v>77</v>
      </c>
      <c r="BK212" s="155">
        <f>ROUND(I212*H212,2)</f>
        <v>0</v>
      </c>
      <c r="BL212" s="17" t="s">
        <v>227</v>
      </c>
      <c r="BM212" s="154" t="s">
        <v>921</v>
      </c>
    </row>
    <row r="213" spans="1:65" s="2" customFormat="1" ht="33" customHeight="1">
      <c r="A213" s="32"/>
      <c r="B213" s="142"/>
      <c r="C213" s="143" t="s">
        <v>374</v>
      </c>
      <c r="D213" s="143" t="s">
        <v>144</v>
      </c>
      <c r="E213" s="144" t="s">
        <v>366</v>
      </c>
      <c r="F213" s="145" t="s">
        <v>367</v>
      </c>
      <c r="G213" s="146" t="s">
        <v>147</v>
      </c>
      <c r="H213" s="147">
        <v>55.77</v>
      </c>
      <c r="I213" s="148"/>
      <c r="J213" s="149">
        <f>ROUND(I213*H213,2)</f>
        <v>0</v>
      </c>
      <c r="K213" s="145" t="s">
        <v>148</v>
      </c>
      <c r="L213" s="33"/>
      <c r="M213" s="150" t="s">
        <v>1</v>
      </c>
      <c r="N213" s="151" t="s">
        <v>34</v>
      </c>
      <c r="O213" s="58"/>
      <c r="P213" s="152">
        <f>O213*H213</f>
        <v>0</v>
      </c>
      <c r="Q213" s="152">
        <v>6.0000000000000001E-3</v>
      </c>
      <c r="R213" s="152">
        <f>Q213*H213</f>
        <v>0.33462000000000003</v>
      </c>
      <c r="S213" s="152">
        <v>0</v>
      </c>
      <c r="T213" s="152">
        <f>S213*H213</f>
        <v>0</v>
      </c>
      <c r="U213" s="153" t="s">
        <v>1</v>
      </c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154" t="s">
        <v>227</v>
      </c>
      <c r="AT213" s="154" t="s">
        <v>144</v>
      </c>
      <c r="AU213" s="154" t="s">
        <v>79</v>
      </c>
      <c r="AY213" s="17" t="s">
        <v>141</v>
      </c>
      <c r="BE213" s="155">
        <f>IF(N213="základní",J213,0)</f>
        <v>0</v>
      </c>
      <c r="BF213" s="155">
        <f>IF(N213="snížená",J213,0)</f>
        <v>0</v>
      </c>
      <c r="BG213" s="155">
        <f>IF(N213="zákl. přenesená",J213,0)</f>
        <v>0</v>
      </c>
      <c r="BH213" s="155">
        <f>IF(N213="sníž. přenesená",J213,0)</f>
        <v>0</v>
      </c>
      <c r="BI213" s="155">
        <f>IF(N213="nulová",J213,0)</f>
        <v>0</v>
      </c>
      <c r="BJ213" s="17" t="s">
        <v>77</v>
      </c>
      <c r="BK213" s="155">
        <f>ROUND(I213*H213,2)</f>
        <v>0</v>
      </c>
      <c r="BL213" s="17" t="s">
        <v>227</v>
      </c>
      <c r="BM213" s="154" t="s">
        <v>922</v>
      </c>
    </row>
    <row r="214" spans="1:65" s="14" customFormat="1">
      <c r="B214" s="164"/>
      <c r="D214" s="157" t="s">
        <v>151</v>
      </c>
      <c r="E214" s="165" t="s">
        <v>1</v>
      </c>
      <c r="F214" s="166" t="s">
        <v>923</v>
      </c>
      <c r="H214" s="167">
        <v>55.77</v>
      </c>
      <c r="I214" s="168"/>
      <c r="L214" s="164"/>
      <c r="M214" s="169"/>
      <c r="N214" s="170"/>
      <c r="O214" s="170"/>
      <c r="P214" s="170"/>
      <c r="Q214" s="170"/>
      <c r="R214" s="170"/>
      <c r="S214" s="170"/>
      <c r="T214" s="170"/>
      <c r="U214" s="171"/>
      <c r="AT214" s="165" t="s">
        <v>151</v>
      </c>
      <c r="AU214" s="165" t="s">
        <v>79</v>
      </c>
      <c r="AV214" s="14" t="s">
        <v>79</v>
      </c>
      <c r="AW214" s="14" t="s">
        <v>26</v>
      </c>
      <c r="AX214" s="14" t="s">
        <v>77</v>
      </c>
      <c r="AY214" s="165" t="s">
        <v>141</v>
      </c>
    </row>
    <row r="215" spans="1:65" s="2" customFormat="1" ht="16.5" customHeight="1">
      <c r="A215" s="32"/>
      <c r="B215" s="142"/>
      <c r="C215" s="172" t="s">
        <v>380</v>
      </c>
      <c r="D215" s="172" t="s">
        <v>172</v>
      </c>
      <c r="E215" s="173" t="s">
        <v>370</v>
      </c>
      <c r="F215" s="174" t="s">
        <v>371</v>
      </c>
      <c r="G215" s="175" t="s">
        <v>147</v>
      </c>
      <c r="H215" s="176">
        <v>61.347000000000001</v>
      </c>
      <c r="I215" s="177"/>
      <c r="J215" s="178">
        <f>ROUND(I215*H215,2)</f>
        <v>0</v>
      </c>
      <c r="K215" s="174" t="s">
        <v>148</v>
      </c>
      <c r="L215" s="179"/>
      <c r="M215" s="180" t="s">
        <v>1</v>
      </c>
      <c r="N215" s="181" t="s">
        <v>34</v>
      </c>
      <c r="O215" s="58"/>
      <c r="P215" s="152">
        <f>O215*H215</f>
        <v>0</v>
      </c>
      <c r="Q215" s="152">
        <v>1.18E-2</v>
      </c>
      <c r="R215" s="152">
        <f>Q215*H215</f>
        <v>0.72389459999999994</v>
      </c>
      <c r="S215" s="152">
        <v>0</v>
      </c>
      <c r="T215" s="152">
        <f>S215*H215</f>
        <v>0</v>
      </c>
      <c r="U215" s="153" t="s">
        <v>1</v>
      </c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R215" s="154" t="s">
        <v>239</v>
      </c>
      <c r="AT215" s="154" t="s">
        <v>172</v>
      </c>
      <c r="AU215" s="154" t="s">
        <v>79</v>
      </c>
      <c r="AY215" s="17" t="s">
        <v>141</v>
      </c>
      <c r="BE215" s="155">
        <f>IF(N215="základní",J215,0)</f>
        <v>0</v>
      </c>
      <c r="BF215" s="155">
        <f>IF(N215="snížená",J215,0)</f>
        <v>0</v>
      </c>
      <c r="BG215" s="155">
        <f>IF(N215="zákl. přenesená",J215,0)</f>
        <v>0</v>
      </c>
      <c r="BH215" s="155">
        <f>IF(N215="sníž. přenesená",J215,0)</f>
        <v>0</v>
      </c>
      <c r="BI215" s="155">
        <f>IF(N215="nulová",J215,0)</f>
        <v>0</v>
      </c>
      <c r="BJ215" s="17" t="s">
        <v>77</v>
      </c>
      <c r="BK215" s="155">
        <f>ROUND(I215*H215,2)</f>
        <v>0</v>
      </c>
      <c r="BL215" s="17" t="s">
        <v>227</v>
      </c>
      <c r="BM215" s="154" t="s">
        <v>924</v>
      </c>
    </row>
    <row r="216" spans="1:65" s="14" customFormat="1">
      <c r="B216" s="164"/>
      <c r="D216" s="157" t="s">
        <v>151</v>
      </c>
      <c r="F216" s="166" t="s">
        <v>925</v>
      </c>
      <c r="H216" s="167">
        <v>61.347000000000001</v>
      </c>
      <c r="I216" s="168"/>
      <c r="L216" s="164"/>
      <c r="M216" s="169"/>
      <c r="N216" s="170"/>
      <c r="O216" s="170"/>
      <c r="P216" s="170"/>
      <c r="Q216" s="170"/>
      <c r="R216" s="170"/>
      <c r="S216" s="170"/>
      <c r="T216" s="170"/>
      <c r="U216" s="171"/>
      <c r="AT216" s="165" t="s">
        <v>151</v>
      </c>
      <c r="AU216" s="165" t="s">
        <v>79</v>
      </c>
      <c r="AV216" s="14" t="s">
        <v>79</v>
      </c>
      <c r="AW216" s="14" t="s">
        <v>3</v>
      </c>
      <c r="AX216" s="14" t="s">
        <v>77</v>
      </c>
      <c r="AY216" s="165" t="s">
        <v>141</v>
      </c>
    </row>
    <row r="217" spans="1:65" s="2" customFormat="1" ht="24.2" customHeight="1">
      <c r="A217" s="32"/>
      <c r="B217" s="142"/>
      <c r="C217" s="143" t="s">
        <v>384</v>
      </c>
      <c r="D217" s="143" t="s">
        <v>144</v>
      </c>
      <c r="E217" s="144" t="s">
        <v>375</v>
      </c>
      <c r="F217" s="145" t="s">
        <v>376</v>
      </c>
      <c r="G217" s="146" t="s">
        <v>147</v>
      </c>
      <c r="H217" s="147">
        <v>4</v>
      </c>
      <c r="I217" s="148"/>
      <c r="J217" s="149">
        <f>ROUND(I217*H217,2)</f>
        <v>0</v>
      </c>
      <c r="K217" s="145" t="s">
        <v>148</v>
      </c>
      <c r="L217" s="33"/>
      <c r="M217" s="150" t="s">
        <v>1</v>
      </c>
      <c r="N217" s="151" t="s">
        <v>34</v>
      </c>
      <c r="O217" s="58"/>
      <c r="P217" s="152">
        <f>O217*H217</f>
        <v>0</v>
      </c>
      <c r="Q217" s="152">
        <v>6.3000000000000003E-4</v>
      </c>
      <c r="R217" s="152">
        <f>Q217*H217</f>
        <v>2.5200000000000001E-3</v>
      </c>
      <c r="S217" s="152">
        <v>0</v>
      </c>
      <c r="T217" s="152">
        <f>S217*H217</f>
        <v>0</v>
      </c>
      <c r="U217" s="153" t="s">
        <v>1</v>
      </c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R217" s="154" t="s">
        <v>227</v>
      </c>
      <c r="AT217" s="154" t="s">
        <v>144</v>
      </c>
      <c r="AU217" s="154" t="s">
        <v>79</v>
      </c>
      <c r="AY217" s="17" t="s">
        <v>141</v>
      </c>
      <c r="BE217" s="155">
        <f>IF(N217="základní",J217,0)</f>
        <v>0</v>
      </c>
      <c r="BF217" s="155">
        <f>IF(N217="snížená",J217,0)</f>
        <v>0</v>
      </c>
      <c r="BG217" s="155">
        <f>IF(N217="zákl. přenesená",J217,0)</f>
        <v>0</v>
      </c>
      <c r="BH217" s="155">
        <f>IF(N217="sníž. přenesená",J217,0)</f>
        <v>0</v>
      </c>
      <c r="BI217" s="155">
        <f>IF(N217="nulová",J217,0)</f>
        <v>0</v>
      </c>
      <c r="BJ217" s="17" t="s">
        <v>77</v>
      </c>
      <c r="BK217" s="155">
        <f>ROUND(I217*H217,2)</f>
        <v>0</v>
      </c>
      <c r="BL217" s="17" t="s">
        <v>227</v>
      </c>
      <c r="BM217" s="154" t="s">
        <v>926</v>
      </c>
    </row>
    <row r="218" spans="1:65" s="13" customFormat="1">
      <c r="B218" s="156"/>
      <c r="D218" s="157" t="s">
        <v>151</v>
      </c>
      <c r="E218" s="158" t="s">
        <v>1</v>
      </c>
      <c r="F218" s="159" t="s">
        <v>378</v>
      </c>
      <c r="H218" s="158" t="s">
        <v>1</v>
      </c>
      <c r="I218" s="160"/>
      <c r="L218" s="156"/>
      <c r="M218" s="161"/>
      <c r="N218" s="162"/>
      <c r="O218" s="162"/>
      <c r="P218" s="162"/>
      <c r="Q218" s="162"/>
      <c r="R218" s="162"/>
      <c r="S218" s="162"/>
      <c r="T218" s="162"/>
      <c r="U218" s="163"/>
      <c r="AT218" s="158" t="s">
        <v>151</v>
      </c>
      <c r="AU218" s="158" t="s">
        <v>79</v>
      </c>
      <c r="AV218" s="13" t="s">
        <v>77</v>
      </c>
      <c r="AW218" s="13" t="s">
        <v>26</v>
      </c>
      <c r="AX218" s="13" t="s">
        <v>69</v>
      </c>
      <c r="AY218" s="158" t="s">
        <v>141</v>
      </c>
    </row>
    <row r="219" spans="1:65" s="14" customFormat="1">
      <c r="B219" s="164"/>
      <c r="D219" s="157" t="s">
        <v>151</v>
      </c>
      <c r="E219" s="165" t="s">
        <v>1</v>
      </c>
      <c r="F219" s="166" t="s">
        <v>379</v>
      </c>
      <c r="H219" s="167">
        <v>4</v>
      </c>
      <c r="I219" s="168"/>
      <c r="L219" s="164"/>
      <c r="M219" s="169"/>
      <c r="N219" s="170"/>
      <c r="O219" s="170"/>
      <c r="P219" s="170"/>
      <c r="Q219" s="170"/>
      <c r="R219" s="170"/>
      <c r="S219" s="170"/>
      <c r="T219" s="170"/>
      <c r="U219" s="171"/>
      <c r="AT219" s="165" t="s">
        <v>151</v>
      </c>
      <c r="AU219" s="165" t="s">
        <v>79</v>
      </c>
      <c r="AV219" s="14" t="s">
        <v>79</v>
      </c>
      <c r="AW219" s="14" t="s">
        <v>26</v>
      </c>
      <c r="AX219" s="14" t="s">
        <v>77</v>
      </c>
      <c r="AY219" s="165" t="s">
        <v>141</v>
      </c>
    </row>
    <row r="220" spans="1:65" s="2" customFormat="1" ht="24.2" customHeight="1">
      <c r="A220" s="32"/>
      <c r="B220" s="142"/>
      <c r="C220" s="172" t="s">
        <v>388</v>
      </c>
      <c r="D220" s="172" t="s">
        <v>172</v>
      </c>
      <c r="E220" s="173" t="s">
        <v>381</v>
      </c>
      <c r="F220" s="174" t="s">
        <v>382</v>
      </c>
      <c r="G220" s="175" t="s">
        <v>147</v>
      </c>
      <c r="H220" s="176">
        <v>4</v>
      </c>
      <c r="I220" s="177"/>
      <c r="J220" s="178">
        <f>ROUND(I220*H220,2)</f>
        <v>0</v>
      </c>
      <c r="K220" s="174" t="s">
        <v>148</v>
      </c>
      <c r="L220" s="179"/>
      <c r="M220" s="180" t="s">
        <v>1</v>
      </c>
      <c r="N220" s="181" t="s">
        <v>34</v>
      </c>
      <c r="O220" s="58"/>
      <c r="P220" s="152">
        <f>O220*H220</f>
        <v>0</v>
      </c>
      <c r="Q220" s="152">
        <v>7.4999999999999997E-3</v>
      </c>
      <c r="R220" s="152">
        <f>Q220*H220</f>
        <v>0.03</v>
      </c>
      <c r="S220" s="152">
        <v>0</v>
      </c>
      <c r="T220" s="152">
        <f>S220*H220</f>
        <v>0</v>
      </c>
      <c r="U220" s="153" t="s">
        <v>1</v>
      </c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R220" s="154" t="s">
        <v>239</v>
      </c>
      <c r="AT220" s="154" t="s">
        <v>172</v>
      </c>
      <c r="AU220" s="154" t="s">
        <v>79</v>
      </c>
      <c r="AY220" s="17" t="s">
        <v>141</v>
      </c>
      <c r="BE220" s="155">
        <f>IF(N220="základní",J220,0)</f>
        <v>0</v>
      </c>
      <c r="BF220" s="155">
        <f>IF(N220="snížená",J220,0)</f>
        <v>0</v>
      </c>
      <c r="BG220" s="155">
        <f>IF(N220="zákl. přenesená",J220,0)</f>
        <v>0</v>
      </c>
      <c r="BH220" s="155">
        <f>IF(N220="sníž. přenesená",J220,0)</f>
        <v>0</v>
      </c>
      <c r="BI220" s="155">
        <f>IF(N220="nulová",J220,0)</f>
        <v>0</v>
      </c>
      <c r="BJ220" s="17" t="s">
        <v>77</v>
      </c>
      <c r="BK220" s="155">
        <f>ROUND(I220*H220,2)</f>
        <v>0</v>
      </c>
      <c r="BL220" s="17" t="s">
        <v>227</v>
      </c>
      <c r="BM220" s="154" t="s">
        <v>927</v>
      </c>
    </row>
    <row r="221" spans="1:65" s="2" customFormat="1" ht="24.2" customHeight="1">
      <c r="A221" s="32"/>
      <c r="B221" s="142"/>
      <c r="C221" s="143" t="s">
        <v>391</v>
      </c>
      <c r="D221" s="143" t="s">
        <v>144</v>
      </c>
      <c r="E221" s="144" t="s">
        <v>385</v>
      </c>
      <c r="F221" s="145" t="s">
        <v>386</v>
      </c>
      <c r="G221" s="146" t="s">
        <v>147</v>
      </c>
      <c r="H221" s="147">
        <v>55.77</v>
      </c>
      <c r="I221" s="148"/>
      <c r="J221" s="149">
        <f>ROUND(I221*H221,2)</f>
        <v>0</v>
      </c>
      <c r="K221" s="145" t="s">
        <v>148</v>
      </c>
      <c r="L221" s="33"/>
      <c r="M221" s="150" t="s">
        <v>1</v>
      </c>
      <c r="N221" s="151" t="s">
        <v>34</v>
      </c>
      <c r="O221" s="58"/>
      <c r="P221" s="152">
        <f>O221*H221</f>
        <v>0</v>
      </c>
      <c r="Q221" s="152">
        <v>5.0000000000000002E-5</v>
      </c>
      <c r="R221" s="152">
        <f>Q221*H221</f>
        <v>2.7885000000000002E-3</v>
      </c>
      <c r="S221" s="152">
        <v>0</v>
      </c>
      <c r="T221" s="152">
        <f>S221*H221</f>
        <v>0</v>
      </c>
      <c r="U221" s="153" t="s">
        <v>1</v>
      </c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R221" s="154" t="s">
        <v>227</v>
      </c>
      <c r="AT221" s="154" t="s">
        <v>144</v>
      </c>
      <c r="AU221" s="154" t="s">
        <v>79</v>
      </c>
      <c r="AY221" s="17" t="s">
        <v>141</v>
      </c>
      <c r="BE221" s="155">
        <f>IF(N221="základní",J221,0)</f>
        <v>0</v>
      </c>
      <c r="BF221" s="155">
        <f>IF(N221="snížená",J221,0)</f>
        <v>0</v>
      </c>
      <c r="BG221" s="155">
        <f>IF(N221="zákl. přenesená",J221,0)</f>
        <v>0</v>
      </c>
      <c r="BH221" s="155">
        <f>IF(N221="sníž. přenesená",J221,0)</f>
        <v>0</v>
      </c>
      <c r="BI221" s="155">
        <f>IF(N221="nulová",J221,0)</f>
        <v>0</v>
      </c>
      <c r="BJ221" s="17" t="s">
        <v>77</v>
      </c>
      <c r="BK221" s="155">
        <f>ROUND(I221*H221,2)</f>
        <v>0</v>
      </c>
      <c r="BL221" s="17" t="s">
        <v>227</v>
      </c>
      <c r="BM221" s="154" t="s">
        <v>928</v>
      </c>
    </row>
    <row r="222" spans="1:65" s="2" customFormat="1" ht="16.5" customHeight="1">
      <c r="A222" s="32"/>
      <c r="B222" s="142"/>
      <c r="C222" s="143" t="s">
        <v>397</v>
      </c>
      <c r="D222" s="143" t="s">
        <v>144</v>
      </c>
      <c r="E222" s="144" t="s">
        <v>389</v>
      </c>
      <c r="F222" s="145" t="s">
        <v>340</v>
      </c>
      <c r="G222" s="146" t="s">
        <v>181</v>
      </c>
      <c r="H222" s="147">
        <v>1</v>
      </c>
      <c r="I222" s="148"/>
      <c r="J222" s="149">
        <f>ROUND(I222*H222,2)</f>
        <v>0</v>
      </c>
      <c r="K222" s="145" t="s">
        <v>1</v>
      </c>
      <c r="L222" s="33"/>
      <c r="M222" s="150" t="s">
        <v>1</v>
      </c>
      <c r="N222" s="151" t="s">
        <v>34</v>
      </c>
      <c r="O222" s="58"/>
      <c r="P222" s="152">
        <f>O222*H222</f>
        <v>0</v>
      </c>
      <c r="Q222" s="152">
        <v>3.0000000000000001E-5</v>
      </c>
      <c r="R222" s="152">
        <f>Q222*H222</f>
        <v>3.0000000000000001E-5</v>
      </c>
      <c r="S222" s="152">
        <v>0</v>
      </c>
      <c r="T222" s="152">
        <f>S222*H222</f>
        <v>0</v>
      </c>
      <c r="U222" s="153" t="s">
        <v>1</v>
      </c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R222" s="154" t="s">
        <v>227</v>
      </c>
      <c r="AT222" s="154" t="s">
        <v>144</v>
      </c>
      <c r="AU222" s="154" t="s">
        <v>79</v>
      </c>
      <c r="AY222" s="17" t="s">
        <v>141</v>
      </c>
      <c r="BE222" s="155">
        <f>IF(N222="základní",J222,0)</f>
        <v>0</v>
      </c>
      <c r="BF222" s="155">
        <f>IF(N222="snížená",J222,0)</f>
        <v>0</v>
      </c>
      <c r="BG222" s="155">
        <f>IF(N222="zákl. přenesená",J222,0)</f>
        <v>0</v>
      </c>
      <c r="BH222" s="155">
        <f>IF(N222="sníž. přenesená",J222,0)</f>
        <v>0</v>
      </c>
      <c r="BI222" s="155">
        <f>IF(N222="nulová",J222,0)</f>
        <v>0</v>
      </c>
      <c r="BJ222" s="17" t="s">
        <v>77</v>
      </c>
      <c r="BK222" s="155">
        <f>ROUND(I222*H222,2)</f>
        <v>0</v>
      </c>
      <c r="BL222" s="17" t="s">
        <v>227</v>
      </c>
      <c r="BM222" s="154" t="s">
        <v>929</v>
      </c>
    </row>
    <row r="223" spans="1:65" s="2" customFormat="1" ht="24.2" customHeight="1">
      <c r="A223" s="32"/>
      <c r="B223" s="142"/>
      <c r="C223" s="143" t="s">
        <v>401</v>
      </c>
      <c r="D223" s="143" t="s">
        <v>144</v>
      </c>
      <c r="E223" s="144" t="s">
        <v>392</v>
      </c>
      <c r="F223" s="145" t="s">
        <v>393</v>
      </c>
      <c r="G223" s="146" t="s">
        <v>349</v>
      </c>
      <c r="H223" s="182"/>
      <c r="I223" s="148"/>
      <c r="J223" s="149">
        <f>ROUND(I223*H223,2)</f>
        <v>0</v>
      </c>
      <c r="K223" s="145" t="s">
        <v>148</v>
      </c>
      <c r="L223" s="33"/>
      <c r="M223" s="150" t="s">
        <v>1</v>
      </c>
      <c r="N223" s="151" t="s">
        <v>34</v>
      </c>
      <c r="O223" s="58"/>
      <c r="P223" s="152">
        <f>O223*H223</f>
        <v>0</v>
      </c>
      <c r="Q223" s="152">
        <v>0</v>
      </c>
      <c r="R223" s="152">
        <f>Q223*H223</f>
        <v>0</v>
      </c>
      <c r="S223" s="152">
        <v>0</v>
      </c>
      <c r="T223" s="152">
        <f>S223*H223</f>
        <v>0</v>
      </c>
      <c r="U223" s="153" t="s">
        <v>1</v>
      </c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R223" s="154" t="s">
        <v>227</v>
      </c>
      <c r="AT223" s="154" t="s">
        <v>144</v>
      </c>
      <c r="AU223" s="154" t="s">
        <v>79</v>
      </c>
      <c r="AY223" s="17" t="s">
        <v>141</v>
      </c>
      <c r="BE223" s="155">
        <f>IF(N223="základní",J223,0)</f>
        <v>0</v>
      </c>
      <c r="BF223" s="155">
        <f>IF(N223="snížená",J223,0)</f>
        <v>0</v>
      </c>
      <c r="BG223" s="155">
        <f>IF(N223="zákl. přenesená",J223,0)</f>
        <v>0</v>
      </c>
      <c r="BH223" s="155">
        <f>IF(N223="sníž. přenesená",J223,0)</f>
        <v>0</v>
      </c>
      <c r="BI223" s="155">
        <f>IF(N223="nulová",J223,0)</f>
        <v>0</v>
      </c>
      <c r="BJ223" s="17" t="s">
        <v>77</v>
      </c>
      <c r="BK223" s="155">
        <f>ROUND(I223*H223,2)</f>
        <v>0</v>
      </c>
      <c r="BL223" s="17" t="s">
        <v>227</v>
      </c>
      <c r="BM223" s="154" t="s">
        <v>930</v>
      </c>
    </row>
    <row r="224" spans="1:65" s="12" customFormat="1" ht="22.9" customHeight="1">
      <c r="B224" s="129"/>
      <c r="D224" s="130" t="s">
        <v>68</v>
      </c>
      <c r="E224" s="140" t="s">
        <v>395</v>
      </c>
      <c r="F224" s="140" t="s">
        <v>396</v>
      </c>
      <c r="I224" s="132"/>
      <c r="J224" s="141">
        <f>BK224</f>
        <v>0</v>
      </c>
      <c r="L224" s="129"/>
      <c r="M224" s="134"/>
      <c r="N224" s="135"/>
      <c r="O224" s="135"/>
      <c r="P224" s="136">
        <f>SUM(P225:P240)</f>
        <v>0</v>
      </c>
      <c r="Q224" s="135"/>
      <c r="R224" s="136">
        <f>SUM(R225:R240)</f>
        <v>2.9951999999999999E-3</v>
      </c>
      <c r="S224" s="135"/>
      <c r="T224" s="136">
        <f>SUM(T225:T240)</f>
        <v>0</v>
      </c>
      <c r="U224" s="137"/>
      <c r="AR224" s="130" t="s">
        <v>79</v>
      </c>
      <c r="AT224" s="138" t="s">
        <v>68</v>
      </c>
      <c r="AU224" s="138" t="s">
        <v>77</v>
      </c>
      <c r="AY224" s="130" t="s">
        <v>141</v>
      </c>
      <c r="BK224" s="139">
        <f>SUM(BK225:BK240)</f>
        <v>0</v>
      </c>
    </row>
    <row r="225" spans="1:65" s="2" customFormat="1" ht="24.2" customHeight="1">
      <c r="A225" s="32"/>
      <c r="B225" s="142"/>
      <c r="C225" s="143" t="s">
        <v>406</v>
      </c>
      <c r="D225" s="143" t="s">
        <v>144</v>
      </c>
      <c r="E225" s="144" t="s">
        <v>398</v>
      </c>
      <c r="F225" s="145" t="s">
        <v>399</v>
      </c>
      <c r="G225" s="146" t="s">
        <v>147</v>
      </c>
      <c r="H225" s="147">
        <v>8.64</v>
      </c>
      <c r="I225" s="148"/>
      <c r="J225" s="149">
        <f>ROUND(I225*H225,2)</f>
        <v>0</v>
      </c>
      <c r="K225" s="145" t="s">
        <v>148</v>
      </c>
      <c r="L225" s="33"/>
      <c r="M225" s="150" t="s">
        <v>1</v>
      </c>
      <c r="N225" s="151" t="s">
        <v>34</v>
      </c>
      <c r="O225" s="58"/>
      <c r="P225" s="152">
        <f>O225*H225</f>
        <v>0</v>
      </c>
      <c r="Q225" s="152">
        <v>6.9999999999999994E-5</v>
      </c>
      <c r="R225" s="152">
        <f>Q225*H225</f>
        <v>6.0479999999999996E-4</v>
      </c>
      <c r="S225" s="152">
        <v>0</v>
      </c>
      <c r="T225" s="152">
        <f>S225*H225</f>
        <v>0</v>
      </c>
      <c r="U225" s="153" t="s">
        <v>1</v>
      </c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R225" s="154" t="s">
        <v>227</v>
      </c>
      <c r="AT225" s="154" t="s">
        <v>144</v>
      </c>
      <c r="AU225" s="154" t="s">
        <v>79</v>
      </c>
      <c r="AY225" s="17" t="s">
        <v>141</v>
      </c>
      <c r="BE225" s="155">
        <f>IF(N225="základní",J225,0)</f>
        <v>0</v>
      </c>
      <c r="BF225" s="155">
        <f>IF(N225="snížená",J225,0)</f>
        <v>0</v>
      </c>
      <c r="BG225" s="155">
        <f>IF(N225="zákl. přenesená",J225,0)</f>
        <v>0</v>
      </c>
      <c r="BH225" s="155">
        <f>IF(N225="sníž. přenesená",J225,0)</f>
        <v>0</v>
      </c>
      <c r="BI225" s="155">
        <f>IF(N225="nulová",J225,0)</f>
        <v>0</v>
      </c>
      <c r="BJ225" s="17" t="s">
        <v>77</v>
      </c>
      <c r="BK225" s="155">
        <f>ROUND(I225*H225,2)</f>
        <v>0</v>
      </c>
      <c r="BL225" s="17" t="s">
        <v>227</v>
      </c>
      <c r="BM225" s="154" t="s">
        <v>931</v>
      </c>
    </row>
    <row r="226" spans="1:65" s="13" customFormat="1">
      <c r="B226" s="156"/>
      <c r="D226" s="157" t="s">
        <v>151</v>
      </c>
      <c r="E226" s="158" t="s">
        <v>1</v>
      </c>
      <c r="F226" s="159" t="s">
        <v>932</v>
      </c>
      <c r="H226" s="158" t="s">
        <v>1</v>
      </c>
      <c r="I226" s="160"/>
      <c r="L226" s="156"/>
      <c r="M226" s="161"/>
      <c r="N226" s="162"/>
      <c r="O226" s="162"/>
      <c r="P226" s="162"/>
      <c r="Q226" s="162"/>
      <c r="R226" s="162"/>
      <c r="S226" s="162"/>
      <c r="T226" s="162"/>
      <c r="U226" s="163"/>
      <c r="AT226" s="158" t="s">
        <v>151</v>
      </c>
      <c r="AU226" s="158" t="s">
        <v>79</v>
      </c>
      <c r="AV226" s="13" t="s">
        <v>77</v>
      </c>
      <c r="AW226" s="13" t="s">
        <v>26</v>
      </c>
      <c r="AX226" s="13" t="s">
        <v>69</v>
      </c>
      <c r="AY226" s="158" t="s">
        <v>141</v>
      </c>
    </row>
    <row r="227" spans="1:65" s="14" customFormat="1">
      <c r="B227" s="164"/>
      <c r="D227" s="157" t="s">
        <v>151</v>
      </c>
      <c r="E227" s="165" t="s">
        <v>1</v>
      </c>
      <c r="F227" s="166" t="s">
        <v>933</v>
      </c>
      <c r="H227" s="167">
        <v>7.2</v>
      </c>
      <c r="I227" s="168"/>
      <c r="L227" s="164"/>
      <c r="M227" s="169"/>
      <c r="N227" s="170"/>
      <c r="O227" s="170"/>
      <c r="P227" s="170"/>
      <c r="Q227" s="170"/>
      <c r="R227" s="170"/>
      <c r="S227" s="170"/>
      <c r="T227" s="170"/>
      <c r="U227" s="171"/>
      <c r="AT227" s="165" t="s">
        <v>151</v>
      </c>
      <c r="AU227" s="165" t="s">
        <v>79</v>
      </c>
      <c r="AV227" s="14" t="s">
        <v>79</v>
      </c>
      <c r="AW227" s="14" t="s">
        <v>26</v>
      </c>
      <c r="AX227" s="14" t="s">
        <v>69</v>
      </c>
      <c r="AY227" s="165" t="s">
        <v>141</v>
      </c>
    </row>
    <row r="228" spans="1:65" s="13" customFormat="1">
      <c r="B228" s="156"/>
      <c r="D228" s="157" t="s">
        <v>151</v>
      </c>
      <c r="E228" s="158" t="s">
        <v>1</v>
      </c>
      <c r="F228" s="159" t="s">
        <v>934</v>
      </c>
      <c r="H228" s="158" t="s">
        <v>1</v>
      </c>
      <c r="I228" s="160"/>
      <c r="L228" s="156"/>
      <c r="M228" s="161"/>
      <c r="N228" s="162"/>
      <c r="O228" s="162"/>
      <c r="P228" s="162"/>
      <c r="Q228" s="162"/>
      <c r="R228" s="162"/>
      <c r="S228" s="162"/>
      <c r="T228" s="162"/>
      <c r="U228" s="163"/>
      <c r="AT228" s="158" t="s">
        <v>151</v>
      </c>
      <c r="AU228" s="158" t="s">
        <v>79</v>
      </c>
      <c r="AV228" s="13" t="s">
        <v>77</v>
      </c>
      <c r="AW228" s="13" t="s">
        <v>26</v>
      </c>
      <c r="AX228" s="13" t="s">
        <v>69</v>
      </c>
      <c r="AY228" s="158" t="s">
        <v>141</v>
      </c>
    </row>
    <row r="229" spans="1:65" s="14" customFormat="1">
      <c r="B229" s="164"/>
      <c r="D229" s="157" t="s">
        <v>151</v>
      </c>
      <c r="E229" s="165" t="s">
        <v>1</v>
      </c>
      <c r="F229" s="166" t="s">
        <v>935</v>
      </c>
      <c r="H229" s="167">
        <v>1.44</v>
      </c>
      <c r="I229" s="168"/>
      <c r="L229" s="164"/>
      <c r="M229" s="169"/>
      <c r="N229" s="170"/>
      <c r="O229" s="170"/>
      <c r="P229" s="170"/>
      <c r="Q229" s="170"/>
      <c r="R229" s="170"/>
      <c r="S229" s="170"/>
      <c r="T229" s="170"/>
      <c r="U229" s="171"/>
      <c r="AT229" s="165" t="s">
        <v>151</v>
      </c>
      <c r="AU229" s="165" t="s">
        <v>79</v>
      </c>
      <c r="AV229" s="14" t="s">
        <v>79</v>
      </c>
      <c r="AW229" s="14" t="s">
        <v>26</v>
      </c>
      <c r="AX229" s="14" t="s">
        <v>69</v>
      </c>
      <c r="AY229" s="165" t="s">
        <v>141</v>
      </c>
    </row>
    <row r="230" spans="1:65" s="15" customFormat="1">
      <c r="B230" s="188"/>
      <c r="D230" s="157" t="s">
        <v>151</v>
      </c>
      <c r="E230" s="189" t="s">
        <v>1</v>
      </c>
      <c r="F230" s="190" t="s">
        <v>936</v>
      </c>
      <c r="H230" s="191">
        <v>8.64</v>
      </c>
      <c r="I230" s="192"/>
      <c r="L230" s="188"/>
      <c r="M230" s="193"/>
      <c r="N230" s="194"/>
      <c r="O230" s="194"/>
      <c r="P230" s="194"/>
      <c r="Q230" s="194"/>
      <c r="R230" s="194"/>
      <c r="S230" s="194"/>
      <c r="T230" s="194"/>
      <c r="U230" s="195"/>
      <c r="AT230" s="189" t="s">
        <v>151</v>
      </c>
      <c r="AU230" s="189" t="s">
        <v>79</v>
      </c>
      <c r="AV230" s="15" t="s">
        <v>149</v>
      </c>
      <c r="AW230" s="15" t="s">
        <v>26</v>
      </c>
      <c r="AX230" s="15" t="s">
        <v>77</v>
      </c>
      <c r="AY230" s="189" t="s">
        <v>141</v>
      </c>
    </row>
    <row r="231" spans="1:65" s="2" customFormat="1" ht="24.2" customHeight="1">
      <c r="A231" s="32"/>
      <c r="B231" s="142"/>
      <c r="C231" s="143" t="s">
        <v>410</v>
      </c>
      <c r="D231" s="143" t="s">
        <v>144</v>
      </c>
      <c r="E231" s="144" t="s">
        <v>402</v>
      </c>
      <c r="F231" s="145" t="s">
        <v>403</v>
      </c>
      <c r="G231" s="146" t="s">
        <v>147</v>
      </c>
      <c r="H231" s="147">
        <v>7.2</v>
      </c>
      <c r="I231" s="148"/>
      <c r="J231" s="149">
        <f>ROUND(I231*H231,2)</f>
        <v>0</v>
      </c>
      <c r="K231" s="145" t="s">
        <v>148</v>
      </c>
      <c r="L231" s="33"/>
      <c r="M231" s="150" t="s">
        <v>1</v>
      </c>
      <c r="N231" s="151" t="s">
        <v>34</v>
      </c>
      <c r="O231" s="58"/>
      <c r="P231" s="152">
        <f>O231*H231</f>
        <v>0</v>
      </c>
      <c r="Q231" s="152">
        <v>2.0000000000000002E-5</v>
      </c>
      <c r="R231" s="152">
        <f>Q231*H231</f>
        <v>1.44E-4</v>
      </c>
      <c r="S231" s="152">
        <v>0</v>
      </c>
      <c r="T231" s="152">
        <f>S231*H231</f>
        <v>0</v>
      </c>
      <c r="U231" s="153" t="s">
        <v>1</v>
      </c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R231" s="154" t="s">
        <v>227</v>
      </c>
      <c r="AT231" s="154" t="s">
        <v>144</v>
      </c>
      <c r="AU231" s="154" t="s">
        <v>79</v>
      </c>
      <c r="AY231" s="17" t="s">
        <v>141</v>
      </c>
      <c r="BE231" s="155">
        <f>IF(N231="základní",J231,0)</f>
        <v>0</v>
      </c>
      <c r="BF231" s="155">
        <f>IF(N231="snížená",J231,0)</f>
        <v>0</v>
      </c>
      <c r="BG231" s="155">
        <f>IF(N231="zákl. přenesená",J231,0)</f>
        <v>0</v>
      </c>
      <c r="BH231" s="155">
        <f>IF(N231="sníž. přenesená",J231,0)</f>
        <v>0</v>
      </c>
      <c r="BI231" s="155">
        <f>IF(N231="nulová",J231,0)</f>
        <v>0</v>
      </c>
      <c r="BJ231" s="17" t="s">
        <v>77</v>
      </c>
      <c r="BK231" s="155">
        <f>ROUND(I231*H231,2)</f>
        <v>0</v>
      </c>
      <c r="BL231" s="17" t="s">
        <v>227</v>
      </c>
      <c r="BM231" s="154" t="s">
        <v>937</v>
      </c>
    </row>
    <row r="232" spans="1:65" s="13" customFormat="1">
      <c r="B232" s="156"/>
      <c r="D232" s="157" t="s">
        <v>151</v>
      </c>
      <c r="E232" s="158" t="s">
        <v>1</v>
      </c>
      <c r="F232" s="159" t="s">
        <v>932</v>
      </c>
      <c r="H232" s="158" t="s">
        <v>1</v>
      </c>
      <c r="I232" s="160"/>
      <c r="L232" s="156"/>
      <c r="M232" s="161"/>
      <c r="N232" s="162"/>
      <c r="O232" s="162"/>
      <c r="P232" s="162"/>
      <c r="Q232" s="162"/>
      <c r="R232" s="162"/>
      <c r="S232" s="162"/>
      <c r="T232" s="162"/>
      <c r="U232" s="163"/>
      <c r="AT232" s="158" t="s">
        <v>151</v>
      </c>
      <c r="AU232" s="158" t="s">
        <v>79</v>
      </c>
      <c r="AV232" s="13" t="s">
        <v>77</v>
      </c>
      <c r="AW232" s="13" t="s">
        <v>26</v>
      </c>
      <c r="AX232" s="13" t="s">
        <v>69</v>
      </c>
      <c r="AY232" s="158" t="s">
        <v>141</v>
      </c>
    </row>
    <row r="233" spans="1:65" s="14" customFormat="1">
      <c r="B233" s="164"/>
      <c r="D233" s="157" t="s">
        <v>151</v>
      </c>
      <c r="E233" s="165" t="s">
        <v>1</v>
      </c>
      <c r="F233" s="166" t="s">
        <v>933</v>
      </c>
      <c r="H233" s="167">
        <v>7.2</v>
      </c>
      <c r="I233" s="168"/>
      <c r="L233" s="164"/>
      <c r="M233" s="169"/>
      <c r="N233" s="170"/>
      <c r="O233" s="170"/>
      <c r="P233" s="170"/>
      <c r="Q233" s="170"/>
      <c r="R233" s="170"/>
      <c r="S233" s="170"/>
      <c r="T233" s="170"/>
      <c r="U233" s="171"/>
      <c r="AT233" s="165" t="s">
        <v>151</v>
      </c>
      <c r="AU233" s="165" t="s">
        <v>79</v>
      </c>
      <c r="AV233" s="14" t="s">
        <v>79</v>
      </c>
      <c r="AW233" s="14" t="s">
        <v>26</v>
      </c>
      <c r="AX233" s="14" t="s">
        <v>77</v>
      </c>
      <c r="AY233" s="165" t="s">
        <v>141</v>
      </c>
    </row>
    <row r="234" spans="1:65" s="2" customFormat="1" ht="24.2" customHeight="1">
      <c r="A234" s="32"/>
      <c r="B234" s="142"/>
      <c r="C234" s="143" t="s">
        <v>416</v>
      </c>
      <c r="D234" s="143" t="s">
        <v>144</v>
      </c>
      <c r="E234" s="144" t="s">
        <v>407</v>
      </c>
      <c r="F234" s="145" t="s">
        <v>408</v>
      </c>
      <c r="G234" s="146" t="s">
        <v>147</v>
      </c>
      <c r="H234" s="147">
        <v>8.64</v>
      </c>
      <c r="I234" s="148"/>
      <c r="J234" s="149">
        <f>ROUND(I234*H234,2)</f>
        <v>0</v>
      </c>
      <c r="K234" s="145" t="s">
        <v>148</v>
      </c>
      <c r="L234" s="33"/>
      <c r="M234" s="150" t="s">
        <v>1</v>
      </c>
      <c r="N234" s="151" t="s">
        <v>34</v>
      </c>
      <c r="O234" s="58"/>
      <c r="P234" s="152">
        <f>O234*H234</f>
        <v>0</v>
      </c>
      <c r="Q234" s="152">
        <v>1.3999999999999999E-4</v>
      </c>
      <c r="R234" s="152">
        <f>Q234*H234</f>
        <v>1.2095999999999999E-3</v>
      </c>
      <c r="S234" s="152">
        <v>0</v>
      </c>
      <c r="T234" s="152">
        <f>S234*H234</f>
        <v>0</v>
      </c>
      <c r="U234" s="153" t="s">
        <v>1</v>
      </c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R234" s="154" t="s">
        <v>227</v>
      </c>
      <c r="AT234" s="154" t="s">
        <v>144</v>
      </c>
      <c r="AU234" s="154" t="s">
        <v>79</v>
      </c>
      <c r="AY234" s="17" t="s">
        <v>141</v>
      </c>
      <c r="BE234" s="155">
        <f>IF(N234="základní",J234,0)</f>
        <v>0</v>
      </c>
      <c r="BF234" s="155">
        <f>IF(N234="snížená",J234,0)</f>
        <v>0</v>
      </c>
      <c r="BG234" s="155">
        <f>IF(N234="zákl. přenesená",J234,0)</f>
        <v>0</v>
      </c>
      <c r="BH234" s="155">
        <f>IF(N234="sníž. přenesená",J234,0)</f>
        <v>0</v>
      </c>
      <c r="BI234" s="155">
        <f>IF(N234="nulová",J234,0)</f>
        <v>0</v>
      </c>
      <c r="BJ234" s="17" t="s">
        <v>77</v>
      </c>
      <c r="BK234" s="155">
        <f>ROUND(I234*H234,2)</f>
        <v>0</v>
      </c>
      <c r="BL234" s="17" t="s">
        <v>227</v>
      </c>
      <c r="BM234" s="154" t="s">
        <v>938</v>
      </c>
    </row>
    <row r="235" spans="1:65" s="2" customFormat="1" ht="24.2" customHeight="1">
      <c r="A235" s="32"/>
      <c r="B235" s="142"/>
      <c r="C235" s="143" t="s">
        <v>421</v>
      </c>
      <c r="D235" s="143" t="s">
        <v>144</v>
      </c>
      <c r="E235" s="144" t="s">
        <v>411</v>
      </c>
      <c r="F235" s="145" t="s">
        <v>412</v>
      </c>
      <c r="G235" s="146" t="s">
        <v>147</v>
      </c>
      <c r="H235" s="147">
        <v>8.64</v>
      </c>
      <c r="I235" s="148"/>
      <c r="J235" s="149">
        <f>ROUND(I235*H235,2)</f>
        <v>0</v>
      </c>
      <c r="K235" s="145" t="s">
        <v>148</v>
      </c>
      <c r="L235" s="33"/>
      <c r="M235" s="150" t="s">
        <v>1</v>
      </c>
      <c r="N235" s="151" t="s">
        <v>34</v>
      </c>
      <c r="O235" s="58"/>
      <c r="P235" s="152">
        <f>O235*H235</f>
        <v>0</v>
      </c>
      <c r="Q235" s="152">
        <v>1.2E-4</v>
      </c>
      <c r="R235" s="152">
        <f>Q235*H235</f>
        <v>1.0368E-3</v>
      </c>
      <c r="S235" s="152">
        <v>0</v>
      </c>
      <c r="T235" s="152">
        <f>S235*H235</f>
        <v>0</v>
      </c>
      <c r="U235" s="153" t="s">
        <v>1</v>
      </c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R235" s="154" t="s">
        <v>227</v>
      </c>
      <c r="AT235" s="154" t="s">
        <v>144</v>
      </c>
      <c r="AU235" s="154" t="s">
        <v>79</v>
      </c>
      <c r="AY235" s="17" t="s">
        <v>141</v>
      </c>
      <c r="BE235" s="155">
        <f>IF(N235="základní",J235,0)</f>
        <v>0</v>
      </c>
      <c r="BF235" s="155">
        <f>IF(N235="snížená",J235,0)</f>
        <v>0</v>
      </c>
      <c r="BG235" s="155">
        <f>IF(N235="zákl. přenesená",J235,0)</f>
        <v>0</v>
      </c>
      <c r="BH235" s="155">
        <f>IF(N235="sníž. přenesená",J235,0)</f>
        <v>0</v>
      </c>
      <c r="BI235" s="155">
        <f>IF(N235="nulová",J235,0)</f>
        <v>0</v>
      </c>
      <c r="BJ235" s="17" t="s">
        <v>77</v>
      </c>
      <c r="BK235" s="155">
        <f>ROUND(I235*H235,2)</f>
        <v>0</v>
      </c>
      <c r="BL235" s="17" t="s">
        <v>227</v>
      </c>
      <c r="BM235" s="154" t="s">
        <v>939</v>
      </c>
    </row>
    <row r="236" spans="1:65" s="13" customFormat="1">
      <c r="B236" s="156"/>
      <c r="D236" s="157" t="s">
        <v>151</v>
      </c>
      <c r="E236" s="158" t="s">
        <v>1</v>
      </c>
      <c r="F236" s="159" t="s">
        <v>932</v>
      </c>
      <c r="H236" s="158" t="s">
        <v>1</v>
      </c>
      <c r="I236" s="160"/>
      <c r="L236" s="156"/>
      <c r="M236" s="161"/>
      <c r="N236" s="162"/>
      <c r="O236" s="162"/>
      <c r="P236" s="162"/>
      <c r="Q236" s="162"/>
      <c r="R236" s="162"/>
      <c r="S236" s="162"/>
      <c r="T236" s="162"/>
      <c r="U236" s="163"/>
      <c r="AT236" s="158" t="s">
        <v>151</v>
      </c>
      <c r="AU236" s="158" t="s">
        <v>79</v>
      </c>
      <c r="AV236" s="13" t="s">
        <v>77</v>
      </c>
      <c r="AW236" s="13" t="s">
        <v>26</v>
      </c>
      <c r="AX236" s="13" t="s">
        <v>69</v>
      </c>
      <c r="AY236" s="158" t="s">
        <v>141</v>
      </c>
    </row>
    <row r="237" spans="1:65" s="14" customFormat="1">
      <c r="B237" s="164"/>
      <c r="D237" s="157" t="s">
        <v>151</v>
      </c>
      <c r="E237" s="165" t="s">
        <v>1</v>
      </c>
      <c r="F237" s="166" t="s">
        <v>933</v>
      </c>
      <c r="H237" s="167">
        <v>7.2</v>
      </c>
      <c r="I237" s="168"/>
      <c r="L237" s="164"/>
      <c r="M237" s="169"/>
      <c r="N237" s="170"/>
      <c r="O237" s="170"/>
      <c r="P237" s="170"/>
      <c r="Q237" s="170"/>
      <c r="R237" s="170"/>
      <c r="S237" s="170"/>
      <c r="T237" s="170"/>
      <c r="U237" s="171"/>
      <c r="AT237" s="165" t="s">
        <v>151</v>
      </c>
      <c r="AU237" s="165" t="s">
        <v>79</v>
      </c>
      <c r="AV237" s="14" t="s">
        <v>79</v>
      </c>
      <c r="AW237" s="14" t="s">
        <v>26</v>
      </c>
      <c r="AX237" s="14" t="s">
        <v>69</v>
      </c>
      <c r="AY237" s="165" t="s">
        <v>141</v>
      </c>
    </row>
    <row r="238" spans="1:65" s="13" customFormat="1">
      <c r="B238" s="156"/>
      <c r="D238" s="157" t="s">
        <v>151</v>
      </c>
      <c r="E238" s="158" t="s">
        <v>1</v>
      </c>
      <c r="F238" s="159" t="s">
        <v>934</v>
      </c>
      <c r="H238" s="158" t="s">
        <v>1</v>
      </c>
      <c r="I238" s="160"/>
      <c r="L238" s="156"/>
      <c r="M238" s="161"/>
      <c r="N238" s="162"/>
      <c r="O238" s="162"/>
      <c r="P238" s="162"/>
      <c r="Q238" s="162"/>
      <c r="R238" s="162"/>
      <c r="S238" s="162"/>
      <c r="T238" s="162"/>
      <c r="U238" s="163"/>
      <c r="AT238" s="158" t="s">
        <v>151</v>
      </c>
      <c r="AU238" s="158" t="s">
        <v>79</v>
      </c>
      <c r="AV238" s="13" t="s">
        <v>77</v>
      </c>
      <c r="AW238" s="13" t="s">
        <v>26</v>
      </c>
      <c r="AX238" s="13" t="s">
        <v>69</v>
      </c>
      <c r="AY238" s="158" t="s">
        <v>141</v>
      </c>
    </row>
    <row r="239" spans="1:65" s="14" customFormat="1">
      <c r="B239" s="164"/>
      <c r="D239" s="157" t="s">
        <v>151</v>
      </c>
      <c r="E239" s="165" t="s">
        <v>1</v>
      </c>
      <c r="F239" s="166" t="s">
        <v>935</v>
      </c>
      <c r="H239" s="167">
        <v>1.44</v>
      </c>
      <c r="I239" s="168"/>
      <c r="L239" s="164"/>
      <c r="M239" s="169"/>
      <c r="N239" s="170"/>
      <c r="O239" s="170"/>
      <c r="P239" s="170"/>
      <c r="Q239" s="170"/>
      <c r="R239" s="170"/>
      <c r="S239" s="170"/>
      <c r="T239" s="170"/>
      <c r="U239" s="171"/>
      <c r="AT239" s="165" t="s">
        <v>151</v>
      </c>
      <c r="AU239" s="165" t="s">
        <v>79</v>
      </c>
      <c r="AV239" s="14" t="s">
        <v>79</v>
      </c>
      <c r="AW239" s="14" t="s">
        <v>26</v>
      </c>
      <c r="AX239" s="14" t="s">
        <v>69</v>
      </c>
      <c r="AY239" s="165" t="s">
        <v>141</v>
      </c>
    </row>
    <row r="240" spans="1:65" s="15" customFormat="1">
      <c r="B240" s="188"/>
      <c r="D240" s="157" t="s">
        <v>151</v>
      </c>
      <c r="E240" s="189" t="s">
        <v>1</v>
      </c>
      <c r="F240" s="190" t="s">
        <v>936</v>
      </c>
      <c r="H240" s="191">
        <v>8.64</v>
      </c>
      <c r="I240" s="192"/>
      <c r="L240" s="188"/>
      <c r="M240" s="193"/>
      <c r="N240" s="194"/>
      <c r="O240" s="194"/>
      <c r="P240" s="194"/>
      <c r="Q240" s="194"/>
      <c r="R240" s="194"/>
      <c r="S240" s="194"/>
      <c r="T240" s="194"/>
      <c r="U240" s="195"/>
      <c r="AT240" s="189" t="s">
        <v>151</v>
      </c>
      <c r="AU240" s="189" t="s">
        <v>79</v>
      </c>
      <c r="AV240" s="15" t="s">
        <v>149</v>
      </c>
      <c r="AW240" s="15" t="s">
        <v>26</v>
      </c>
      <c r="AX240" s="15" t="s">
        <v>77</v>
      </c>
      <c r="AY240" s="189" t="s">
        <v>141</v>
      </c>
    </row>
    <row r="241" spans="1:65" s="12" customFormat="1" ht="22.9" customHeight="1">
      <c r="B241" s="129"/>
      <c r="D241" s="130" t="s">
        <v>68</v>
      </c>
      <c r="E241" s="140" t="s">
        <v>414</v>
      </c>
      <c r="F241" s="140" t="s">
        <v>415</v>
      </c>
      <c r="I241" s="132"/>
      <c r="J241" s="141">
        <f>BK241</f>
        <v>0</v>
      </c>
      <c r="L241" s="129"/>
      <c r="M241" s="134"/>
      <c r="N241" s="135"/>
      <c r="O241" s="135"/>
      <c r="P241" s="136">
        <f>SUM(P242:P248)</f>
        <v>0</v>
      </c>
      <c r="Q241" s="135"/>
      <c r="R241" s="136">
        <f>SUM(R242:R248)</f>
        <v>5.609320000000001E-2</v>
      </c>
      <c r="S241" s="135"/>
      <c r="T241" s="136">
        <f>SUM(T242:T248)</f>
        <v>1.1910200000000001E-2</v>
      </c>
      <c r="U241" s="137"/>
      <c r="AR241" s="130" t="s">
        <v>79</v>
      </c>
      <c r="AT241" s="138" t="s">
        <v>68</v>
      </c>
      <c r="AU241" s="138" t="s">
        <v>77</v>
      </c>
      <c r="AY241" s="130" t="s">
        <v>141</v>
      </c>
      <c r="BK241" s="139">
        <f>SUM(BK242:BK248)</f>
        <v>0</v>
      </c>
    </row>
    <row r="242" spans="1:65" s="2" customFormat="1" ht="16.5" customHeight="1">
      <c r="A242" s="32"/>
      <c r="B242" s="142"/>
      <c r="C242" s="143" t="s">
        <v>425</v>
      </c>
      <c r="D242" s="143" t="s">
        <v>144</v>
      </c>
      <c r="E242" s="144" t="s">
        <v>417</v>
      </c>
      <c r="F242" s="145" t="s">
        <v>418</v>
      </c>
      <c r="G242" s="146" t="s">
        <v>147</v>
      </c>
      <c r="H242" s="147">
        <v>38.42</v>
      </c>
      <c r="I242" s="148"/>
      <c r="J242" s="149">
        <f>ROUND(I242*H242,2)</f>
        <v>0</v>
      </c>
      <c r="K242" s="145" t="s">
        <v>148</v>
      </c>
      <c r="L242" s="33"/>
      <c r="M242" s="150" t="s">
        <v>1</v>
      </c>
      <c r="N242" s="151" t="s">
        <v>34</v>
      </c>
      <c r="O242" s="58"/>
      <c r="P242" s="152">
        <f>O242*H242</f>
        <v>0</v>
      </c>
      <c r="Q242" s="152">
        <v>1E-3</v>
      </c>
      <c r="R242" s="152">
        <f>Q242*H242</f>
        <v>3.8420000000000003E-2</v>
      </c>
      <c r="S242" s="152">
        <v>3.1E-4</v>
      </c>
      <c r="T242" s="152">
        <f>S242*H242</f>
        <v>1.1910200000000001E-2</v>
      </c>
      <c r="U242" s="153" t="s">
        <v>1</v>
      </c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R242" s="154" t="s">
        <v>227</v>
      </c>
      <c r="AT242" s="154" t="s">
        <v>144</v>
      </c>
      <c r="AU242" s="154" t="s">
        <v>79</v>
      </c>
      <c r="AY242" s="17" t="s">
        <v>141</v>
      </c>
      <c r="BE242" s="155">
        <f>IF(N242="základní",J242,0)</f>
        <v>0</v>
      </c>
      <c r="BF242" s="155">
        <f>IF(N242="snížená",J242,0)</f>
        <v>0</v>
      </c>
      <c r="BG242" s="155">
        <f>IF(N242="zákl. přenesená",J242,0)</f>
        <v>0</v>
      </c>
      <c r="BH242" s="155">
        <f>IF(N242="sníž. přenesená",J242,0)</f>
        <v>0</v>
      </c>
      <c r="BI242" s="155">
        <f>IF(N242="nulová",J242,0)</f>
        <v>0</v>
      </c>
      <c r="BJ242" s="17" t="s">
        <v>77</v>
      </c>
      <c r="BK242" s="155">
        <f>ROUND(I242*H242,2)</f>
        <v>0</v>
      </c>
      <c r="BL242" s="17" t="s">
        <v>227</v>
      </c>
      <c r="BM242" s="154" t="s">
        <v>940</v>
      </c>
    </row>
    <row r="243" spans="1:65" s="14" customFormat="1">
      <c r="B243" s="164"/>
      <c r="D243" s="157" t="s">
        <v>151</v>
      </c>
      <c r="E243" s="165" t="s">
        <v>1</v>
      </c>
      <c r="F243" s="166" t="s">
        <v>941</v>
      </c>
      <c r="H243" s="167">
        <v>38.42</v>
      </c>
      <c r="I243" s="168"/>
      <c r="L243" s="164"/>
      <c r="M243" s="169"/>
      <c r="N243" s="170"/>
      <c r="O243" s="170"/>
      <c r="P243" s="170"/>
      <c r="Q243" s="170"/>
      <c r="R243" s="170"/>
      <c r="S243" s="170"/>
      <c r="T243" s="170"/>
      <c r="U243" s="171"/>
      <c r="AT243" s="165" t="s">
        <v>151</v>
      </c>
      <c r="AU243" s="165" t="s">
        <v>79</v>
      </c>
      <c r="AV243" s="14" t="s">
        <v>79</v>
      </c>
      <c r="AW243" s="14" t="s">
        <v>26</v>
      </c>
      <c r="AX243" s="14" t="s">
        <v>77</v>
      </c>
      <c r="AY243" s="165" t="s">
        <v>141</v>
      </c>
    </row>
    <row r="244" spans="1:65" s="2" customFormat="1" ht="24.2" customHeight="1">
      <c r="A244" s="32"/>
      <c r="B244" s="142"/>
      <c r="C244" s="143" t="s">
        <v>430</v>
      </c>
      <c r="D244" s="143" t="s">
        <v>144</v>
      </c>
      <c r="E244" s="144" t="s">
        <v>422</v>
      </c>
      <c r="F244" s="145" t="s">
        <v>423</v>
      </c>
      <c r="G244" s="146" t="s">
        <v>147</v>
      </c>
      <c r="H244" s="147">
        <v>38.42</v>
      </c>
      <c r="I244" s="148"/>
      <c r="J244" s="149">
        <f>ROUND(I244*H244,2)</f>
        <v>0</v>
      </c>
      <c r="K244" s="145" t="s">
        <v>148</v>
      </c>
      <c r="L244" s="33"/>
      <c r="M244" s="150" t="s">
        <v>1</v>
      </c>
      <c r="N244" s="151" t="s">
        <v>34</v>
      </c>
      <c r="O244" s="58"/>
      <c r="P244" s="152">
        <f>O244*H244</f>
        <v>0</v>
      </c>
      <c r="Q244" s="152">
        <v>0</v>
      </c>
      <c r="R244" s="152">
        <f>Q244*H244</f>
        <v>0</v>
      </c>
      <c r="S244" s="152">
        <v>0</v>
      </c>
      <c r="T244" s="152">
        <f>S244*H244</f>
        <v>0</v>
      </c>
      <c r="U244" s="153" t="s">
        <v>1</v>
      </c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R244" s="154" t="s">
        <v>227</v>
      </c>
      <c r="AT244" s="154" t="s">
        <v>144</v>
      </c>
      <c r="AU244" s="154" t="s">
        <v>79</v>
      </c>
      <c r="AY244" s="17" t="s">
        <v>141</v>
      </c>
      <c r="BE244" s="155">
        <f>IF(N244="základní",J244,0)</f>
        <v>0</v>
      </c>
      <c r="BF244" s="155">
        <f>IF(N244="snížená",J244,0)</f>
        <v>0</v>
      </c>
      <c r="BG244" s="155">
        <f>IF(N244="zákl. přenesená",J244,0)</f>
        <v>0</v>
      </c>
      <c r="BH244" s="155">
        <f>IF(N244="sníž. přenesená",J244,0)</f>
        <v>0</v>
      </c>
      <c r="BI244" s="155">
        <f>IF(N244="nulová",J244,0)</f>
        <v>0</v>
      </c>
      <c r="BJ244" s="17" t="s">
        <v>77</v>
      </c>
      <c r="BK244" s="155">
        <f>ROUND(I244*H244,2)</f>
        <v>0</v>
      </c>
      <c r="BL244" s="17" t="s">
        <v>227</v>
      </c>
      <c r="BM244" s="154" t="s">
        <v>942</v>
      </c>
    </row>
    <row r="245" spans="1:65" s="2" customFormat="1" ht="24.2" customHeight="1">
      <c r="A245" s="32"/>
      <c r="B245" s="142"/>
      <c r="C245" s="143" t="s">
        <v>943</v>
      </c>
      <c r="D245" s="143" t="s">
        <v>144</v>
      </c>
      <c r="E245" s="144" t="s">
        <v>426</v>
      </c>
      <c r="F245" s="145" t="s">
        <v>427</v>
      </c>
      <c r="G245" s="146" t="s">
        <v>147</v>
      </c>
      <c r="H245" s="147">
        <v>38.42</v>
      </c>
      <c r="I245" s="148"/>
      <c r="J245" s="149">
        <f>ROUND(I245*H245,2)</f>
        <v>0</v>
      </c>
      <c r="K245" s="145" t="s">
        <v>148</v>
      </c>
      <c r="L245" s="33"/>
      <c r="M245" s="150" t="s">
        <v>1</v>
      </c>
      <c r="N245" s="151" t="s">
        <v>34</v>
      </c>
      <c r="O245" s="58"/>
      <c r="P245" s="152">
        <f>O245*H245</f>
        <v>0</v>
      </c>
      <c r="Q245" s="152">
        <v>2.0000000000000001E-4</v>
      </c>
      <c r="R245" s="152">
        <f>Q245*H245</f>
        <v>7.6840000000000007E-3</v>
      </c>
      <c r="S245" s="152">
        <v>0</v>
      </c>
      <c r="T245" s="152">
        <f>S245*H245</f>
        <v>0</v>
      </c>
      <c r="U245" s="153" t="s">
        <v>1</v>
      </c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R245" s="154" t="s">
        <v>227</v>
      </c>
      <c r="AT245" s="154" t="s">
        <v>144</v>
      </c>
      <c r="AU245" s="154" t="s">
        <v>79</v>
      </c>
      <c r="AY245" s="17" t="s">
        <v>141</v>
      </c>
      <c r="BE245" s="155">
        <f>IF(N245="základní",J245,0)</f>
        <v>0</v>
      </c>
      <c r="BF245" s="155">
        <f>IF(N245="snížená",J245,0)</f>
        <v>0</v>
      </c>
      <c r="BG245" s="155">
        <f>IF(N245="zákl. přenesená",J245,0)</f>
        <v>0</v>
      </c>
      <c r="BH245" s="155">
        <f>IF(N245="sníž. přenesená",J245,0)</f>
        <v>0</v>
      </c>
      <c r="BI245" s="155">
        <f>IF(N245="nulová",J245,0)</f>
        <v>0</v>
      </c>
      <c r="BJ245" s="17" t="s">
        <v>77</v>
      </c>
      <c r="BK245" s="155">
        <f>ROUND(I245*H245,2)</f>
        <v>0</v>
      </c>
      <c r="BL245" s="17" t="s">
        <v>227</v>
      </c>
      <c r="BM245" s="154" t="s">
        <v>944</v>
      </c>
    </row>
    <row r="246" spans="1:65" s="13" customFormat="1">
      <c r="B246" s="156"/>
      <c r="D246" s="157" t="s">
        <v>151</v>
      </c>
      <c r="E246" s="158" t="s">
        <v>1</v>
      </c>
      <c r="F246" s="159" t="s">
        <v>429</v>
      </c>
      <c r="H246" s="158" t="s">
        <v>1</v>
      </c>
      <c r="I246" s="160"/>
      <c r="L246" s="156"/>
      <c r="M246" s="161"/>
      <c r="N246" s="162"/>
      <c r="O246" s="162"/>
      <c r="P246" s="162"/>
      <c r="Q246" s="162"/>
      <c r="R246" s="162"/>
      <c r="S246" s="162"/>
      <c r="T246" s="162"/>
      <c r="U246" s="163"/>
      <c r="AT246" s="158" t="s">
        <v>151</v>
      </c>
      <c r="AU246" s="158" t="s">
        <v>79</v>
      </c>
      <c r="AV246" s="13" t="s">
        <v>77</v>
      </c>
      <c r="AW246" s="13" t="s">
        <v>26</v>
      </c>
      <c r="AX246" s="13" t="s">
        <v>69</v>
      </c>
      <c r="AY246" s="158" t="s">
        <v>141</v>
      </c>
    </row>
    <row r="247" spans="1:65" s="14" customFormat="1">
      <c r="B247" s="164"/>
      <c r="D247" s="157" t="s">
        <v>151</v>
      </c>
      <c r="E247" s="165" t="s">
        <v>1</v>
      </c>
      <c r="F247" s="166" t="s">
        <v>941</v>
      </c>
      <c r="H247" s="167">
        <v>38.42</v>
      </c>
      <c r="I247" s="168"/>
      <c r="L247" s="164"/>
      <c r="M247" s="169"/>
      <c r="N247" s="170"/>
      <c r="O247" s="170"/>
      <c r="P247" s="170"/>
      <c r="Q247" s="170"/>
      <c r="R247" s="170"/>
      <c r="S247" s="170"/>
      <c r="T247" s="170"/>
      <c r="U247" s="171"/>
      <c r="AT247" s="165" t="s">
        <v>151</v>
      </c>
      <c r="AU247" s="165" t="s">
        <v>79</v>
      </c>
      <c r="AV247" s="14" t="s">
        <v>79</v>
      </c>
      <c r="AW247" s="14" t="s">
        <v>26</v>
      </c>
      <c r="AX247" s="14" t="s">
        <v>77</v>
      </c>
      <c r="AY247" s="165" t="s">
        <v>141</v>
      </c>
    </row>
    <row r="248" spans="1:65" s="2" customFormat="1" ht="33" customHeight="1">
      <c r="A248" s="32"/>
      <c r="B248" s="142"/>
      <c r="C248" s="143" t="s">
        <v>945</v>
      </c>
      <c r="D248" s="143" t="s">
        <v>144</v>
      </c>
      <c r="E248" s="144" t="s">
        <v>431</v>
      </c>
      <c r="F248" s="145" t="s">
        <v>432</v>
      </c>
      <c r="G248" s="146" t="s">
        <v>147</v>
      </c>
      <c r="H248" s="147">
        <v>38.42</v>
      </c>
      <c r="I248" s="148"/>
      <c r="J248" s="149">
        <f>ROUND(I248*H248,2)</f>
        <v>0</v>
      </c>
      <c r="K248" s="145" t="s">
        <v>148</v>
      </c>
      <c r="L248" s="33"/>
      <c r="M248" s="183" t="s">
        <v>1</v>
      </c>
      <c r="N248" s="184" t="s">
        <v>34</v>
      </c>
      <c r="O248" s="185"/>
      <c r="P248" s="186">
        <f>O248*H248</f>
        <v>0</v>
      </c>
      <c r="Q248" s="186">
        <v>2.5999999999999998E-4</v>
      </c>
      <c r="R248" s="186">
        <f>Q248*H248</f>
        <v>9.9892000000000002E-3</v>
      </c>
      <c r="S248" s="186">
        <v>0</v>
      </c>
      <c r="T248" s="186">
        <f>S248*H248</f>
        <v>0</v>
      </c>
      <c r="U248" s="187" t="s">
        <v>1</v>
      </c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R248" s="154" t="s">
        <v>227</v>
      </c>
      <c r="AT248" s="154" t="s">
        <v>144</v>
      </c>
      <c r="AU248" s="154" t="s">
        <v>79</v>
      </c>
      <c r="AY248" s="17" t="s">
        <v>141</v>
      </c>
      <c r="BE248" s="155">
        <f>IF(N248="základní",J248,0)</f>
        <v>0</v>
      </c>
      <c r="BF248" s="155">
        <f>IF(N248="snížená",J248,0)</f>
        <v>0</v>
      </c>
      <c r="BG248" s="155">
        <f>IF(N248="zákl. přenesená",J248,0)</f>
        <v>0</v>
      </c>
      <c r="BH248" s="155">
        <f>IF(N248="sníž. přenesená",J248,0)</f>
        <v>0</v>
      </c>
      <c r="BI248" s="155">
        <f>IF(N248="nulová",J248,0)</f>
        <v>0</v>
      </c>
      <c r="BJ248" s="17" t="s">
        <v>77</v>
      </c>
      <c r="BK248" s="155">
        <f>ROUND(I248*H248,2)</f>
        <v>0</v>
      </c>
      <c r="BL248" s="17" t="s">
        <v>227</v>
      </c>
      <c r="BM248" s="154" t="s">
        <v>946</v>
      </c>
    </row>
    <row r="249" spans="1:65" s="2" customFormat="1" ht="6.95" customHeight="1">
      <c r="A249" s="32"/>
      <c r="B249" s="47"/>
      <c r="C249" s="48"/>
      <c r="D249" s="48"/>
      <c r="E249" s="48"/>
      <c r="F249" s="48"/>
      <c r="G249" s="48"/>
      <c r="H249" s="48"/>
      <c r="I249" s="48"/>
      <c r="J249" s="48"/>
      <c r="K249" s="48"/>
      <c r="L249" s="33"/>
      <c r="M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</row>
  </sheetData>
  <autoFilter ref="C131:K248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76" fitToHeight="100" orientation="portrait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18</vt:i4>
      </vt:variant>
    </vt:vector>
  </HeadingPairs>
  <TitlesOfParts>
    <vt:vector size="27" baseType="lpstr">
      <vt:lpstr>Rekapitulace stavby</vt:lpstr>
      <vt:lpstr>01 - SZ 013</vt:lpstr>
      <vt:lpstr>02 - SZ 014</vt:lpstr>
      <vt:lpstr>03 - SZ 112</vt:lpstr>
      <vt:lpstr>04 - SZ 113</vt:lpstr>
      <vt:lpstr>05 - SZ 211</vt:lpstr>
      <vt:lpstr>06 - SZ 212</vt:lpstr>
      <vt:lpstr>07 - SZ 305</vt:lpstr>
      <vt:lpstr>08 - SZ 306</vt:lpstr>
      <vt:lpstr>'01 - SZ 013'!Názvy_tisku</vt:lpstr>
      <vt:lpstr>'02 - SZ 014'!Názvy_tisku</vt:lpstr>
      <vt:lpstr>'03 - SZ 112'!Názvy_tisku</vt:lpstr>
      <vt:lpstr>'04 - SZ 113'!Názvy_tisku</vt:lpstr>
      <vt:lpstr>'05 - SZ 211'!Názvy_tisku</vt:lpstr>
      <vt:lpstr>'06 - SZ 212'!Názvy_tisku</vt:lpstr>
      <vt:lpstr>'07 - SZ 305'!Názvy_tisku</vt:lpstr>
      <vt:lpstr>'08 - SZ 306'!Názvy_tisku</vt:lpstr>
      <vt:lpstr>'Rekapitulace stavby'!Názvy_tisku</vt:lpstr>
      <vt:lpstr>'01 - SZ 013'!Oblast_tisku</vt:lpstr>
      <vt:lpstr>'02 - SZ 014'!Oblast_tisku</vt:lpstr>
      <vt:lpstr>'03 - SZ 112'!Oblast_tisku</vt:lpstr>
      <vt:lpstr>'04 - SZ 113'!Oblast_tisku</vt:lpstr>
      <vt:lpstr>'05 - SZ 211'!Oblast_tisku</vt:lpstr>
      <vt:lpstr>'06 - SZ 212'!Oblast_tisku</vt:lpstr>
      <vt:lpstr>'07 - SZ 305'!Oblast_tisku</vt:lpstr>
      <vt:lpstr>'08 - SZ 306'!Oblast_tisku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Kovácsová Dana</dc:creator>
  <cp:lastModifiedBy>Coufalíková Dana</cp:lastModifiedBy>
  <cp:lastPrinted>2023-06-05T09:03:58Z</cp:lastPrinted>
  <dcterms:created xsi:type="dcterms:W3CDTF">2023-04-26T11:59:27Z</dcterms:created>
  <dcterms:modified xsi:type="dcterms:W3CDTF">2023-06-05T09:26:58Z</dcterms:modified>
</cp:coreProperties>
</file>